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ВНЕСЕНИЕ ИЗМЕНЕНИЙ В БЮДЖЕТ ИЮНЬ 2023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_FilterDatabase" localSheetId="0" hidden="1">Документ!$A$19:$I$304</definedName>
    <definedName name="_xlnm.Print_Area" localSheetId="0">Документ!$A$1:$I$304</definedName>
  </definedNames>
  <calcPr calcId="152511"/>
</workbook>
</file>

<file path=xl/calcChain.xml><?xml version="1.0" encoding="utf-8"?>
<calcChain xmlns="http://schemas.openxmlformats.org/spreadsheetml/2006/main">
  <c r="G222" i="2" l="1"/>
  <c r="G174" i="2" s="1"/>
  <c r="G175" i="2"/>
  <c r="G225" i="2"/>
  <c r="G239" i="2"/>
  <c r="G246" i="2"/>
  <c r="G245" i="2" s="1"/>
  <c r="G238" i="2"/>
  <c r="G237" i="2"/>
  <c r="G236" i="2"/>
  <c r="G232" i="2"/>
  <c r="G230" i="2"/>
  <c r="G224" i="2"/>
  <c r="G220" i="2"/>
  <c r="G221" i="2"/>
  <c r="G177" i="2"/>
  <c r="G176" i="2" s="1"/>
  <c r="G178" i="2"/>
  <c r="G158" i="2"/>
  <c r="G157" i="2" s="1"/>
  <c r="G156" i="2" s="1"/>
  <c r="G154" i="2"/>
  <c r="G153" i="2"/>
  <c r="G150" i="2"/>
  <c r="G149" i="2" s="1"/>
  <c r="G133" i="2"/>
  <c r="G132" i="2" s="1"/>
  <c r="G130" i="2"/>
  <c r="G129" i="2" s="1"/>
  <c r="G126" i="2"/>
  <c r="G125" i="2" s="1"/>
  <c r="G124" i="2" s="1"/>
  <c r="G48" i="2"/>
  <c r="G101" i="2"/>
  <c r="G100" i="2" s="1"/>
  <c r="G98" i="2"/>
  <c r="G97" i="2" s="1"/>
  <c r="G50" i="2"/>
  <c r="G51" i="2"/>
  <c r="G31" i="2"/>
  <c r="G24" i="2" s="1"/>
  <c r="G235" i="2" l="1"/>
  <c r="G96" i="2"/>
  <c r="G128" i="2"/>
  <c r="G223" i="2"/>
  <c r="G152" i="2"/>
  <c r="G148" i="2" s="1"/>
  <c r="G123" i="2" s="1"/>
  <c r="G201" i="2"/>
  <c r="G54" i="2"/>
  <c r="G200" i="2" l="1"/>
  <c r="G202" i="2"/>
  <c r="G53" i="2" l="1"/>
  <c r="G23" i="2" s="1"/>
  <c r="G22" i="2" s="1"/>
  <c r="G21" i="2" s="1"/>
  <c r="H194" i="2" l="1"/>
  <c r="H191" i="2" s="1"/>
  <c r="H175" i="2" s="1"/>
  <c r="H174" i="2" s="1"/>
  <c r="H31" i="2"/>
  <c r="H30" i="2"/>
  <c r="H53" i="2" l="1"/>
  <c r="H55" i="2"/>
  <c r="H50" i="2"/>
  <c r="H48" i="2" s="1"/>
  <c r="H26" i="2"/>
  <c r="H24" i="2" s="1"/>
  <c r="H23" i="2" l="1"/>
  <c r="H22" i="2" s="1"/>
  <c r="H21" i="2" s="1"/>
  <c r="I21" i="2"/>
</calcChain>
</file>

<file path=xl/sharedStrings.xml><?xml version="1.0" encoding="utf-8"?>
<sst xmlns="http://schemas.openxmlformats.org/spreadsheetml/2006/main" count="1240" uniqueCount="595">
  <si>
    <t>100</t>
  </si>
  <si>
    <t>200</t>
  </si>
  <si>
    <t>600</t>
  </si>
  <si>
    <t>800</t>
  </si>
  <si>
    <t>400</t>
  </si>
  <si>
    <t>300</t>
  </si>
  <si>
    <t>700</t>
  </si>
  <si>
    <t>500</t>
  </si>
  <si>
    <t>07</t>
  </si>
  <si>
    <t>01</t>
  </si>
  <si>
    <t>02</t>
  </si>
  <si>
    <t>03</t>
  </si>
  <si>
    <t>09</t>
  </si>
  <si>
    <t>11</t>
  </si>
  <si>
    <t>10</t>
  </si>
  <si>
    <t>06</t>
  </si>
  <si>
    <t>13</t>
  </si>
  <si>
    <t>04</t>
  </si>
  <si>
    <t>14</t>
  </si>
  <si>
    <t>08</t>
  </si>
  <si>
    <t>12</t>
  </si>
  <si>
    <t>05</t>
  </si>
  <si>
    <t>Муниципальная программа "Развитие образования, физической культуры и спорта Бобровского муниципального района Воронежской области на 2021-2026 годы"</t>
  </si>
  <si>
    <t>Подпрограмма "Развитие дошкольного, общего и дополнительного образования"</t>
  </si>
  <si>
    <t>Основное мероприятие "Создание условий и обеспечение качества предоставления государственных и бюджетных услуг учреждениям системы образования"</t>
  </si>
  <si>
    <t>Основное мероприятие "Функционирование системы общего образования в режиме функционирования и введения ФГОС"</t>
  </si>
  <si>
    <t>Основное мероприятие "Мероприятия в области дополнительного образования и воспитания детей"</t>
  </si>
  <si>
    <t>Основное мероприятие "Расходы на создание объектов муниципальной собственности социального производственного комплекса, в том числе объектов общегражданского назначения"</t>
  </si>
  <si>
    <t>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</si>
  <si>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Основное мероприятие "Развитие и модернизация дошкольного и общего образования"</t>
  </si>
  <si>
    <t>Региональный проект "Успех каждого ребенка"</t>
  </si>
  <si>
    <t>Подпрограмма "Развитие молодежной политики и оздоровление детей"</t>
  </si>
  <si>
    <t>Основное мероприятие "Трудоустройство детей школьного возраста в каникулярное время"</t>
  </si>
  <si>
    <t>Основное мероприятие "Организация работы по развитию системы информирования молодежи о потенциальных возможностях саморазвития и мониторинга молодежной политики"</t>
  </si>
  <si>
    <t>Основное мероприятие "Организация отдыха и оздоровления детей в лагерях дневного пребывания"</t>
  </si>
  <si>
    <t>Основное мероприятие "Организация отдыха детей в каникулярное время"</t>
  </si>
  <si>
    <t>Региональный проект "Патриотическое воспитание граждан Российской Федерации"</t>
  </si>
  <si>
    <t>Подпрограмма "Развитие физической культуры и спорта"</t>
  </si>
  <si>
    <t>Основное мероприятие "Развитие физической культуры и спорта в муниципальных спортивных школах"</t>
  </si>
  <si>
    <t>Основное мероприятие "Создание условий для сохранения и укрепления здоровья населения Бобровского муниципального района путем развития инфраструктуры спорта, популяризации детско-юношеского спорта и массовой физической культуры и спорта и приобщения различных слоев общества к регулярным занятиям физической культурой и спортом"</t>
  </si>
  <si>
    <t>Региональный проект "Спорт - норма жизни"</t>
  </si>
  <si>
    <t>Подпрограмма "Финансовое обеспечение реализации муниципальной программы"</t>
  </si>
  <si>
    <t>Основное мероприятие "Расходы на обеспечение деятельности органов местного самоуправления"</t>
  </si>
  <si>
    <t>Основное мероприятие "Финансовое обеспечение выполнения других расходных обязательств"</t>
  </si>
  <si>
    <t>Основное мероприятие "Осуществление отдельных государственных полномочий Воронежской области по созданию и осуществлению деятельности по опеке и попечительству"</t>
  </si>
  <si>
    <t>Подпрограмма "Социализация детей-сирот и детей, нуждающихся в особой защите государства"</t>
  </si>
  <si>
    <t>Основное мероприятие "Обеспечение своевременных выплат на содержание подопечных и приемных детей, вознаграждений опекунам (приемным родителям), увеличение доли детей сирот и детей, оставшихся без попечения родителей, воспитывающихся в семьях"</t>
  </si>
  <si>
    <t>Муниципальная программа "Одаренные дети на 2021-2026 годы"</t>
  </si>
  <si>
    <t>Основное мероприятие "Поддержка одаренных детей"</t>
  </si>
  <si>
    <t>Муниципальная программа "Профилактика правонарушений в Бобровском муниципальном районе" на 2021-2026 годы</t>
  </si>
  <si>
    <t>Основное мероприятие "Противодействие незаконному обороту наркотических средств, психотропных веществ и их прекурсоров"</t>
  </si>
  <si>
    <t>Основное мероприятие "Противодействие терроризму и экстремистской деятельности, защита потенциальных объектов террористических посягательств"</t>
  </si>
  <si>
    <t>Муниципальная программа Бобровского муниципального района Воронежской области "Развитие культуры" на 2021-2026 годы</t>
  </si>
  <si>
    <t>Подпрограмма "Развитие дополнительного образования"</t>
  </si>
  <si>
    <t>Основное мероприятие "Развитие дополнительного образования в сфере культуры"</t>
  </si>
  <si>
    <t>Подпрограмма "Развитие досуговой и библиотечной деятельности"</t>
  </si>
  <si>
    <t>Основное мероприятие "Развитие библиотечной деятельности"</t>
  </si>
  <si>
    <t>Основное мероприятие "Развитие досуговой деятельности"</t>
  </si>
  <si>
    <t>Основное мероприятие "Комплектование книжных фондов"</t>
  </si>
  <si>
    <t>Основное мероприятие "Государственная поддержка муниципальных учреждений культуры"</t>
  </si>
  <si>
    <t>Основное мероприятие "Содействие сохранению и развитию муниципальных учреждений культуры"</t>
  </si>
  <si>
    <t>Региональный проект "Культурная среда"</t>
  </si>
  <si>
    <t>Федеральный проект "Творческие люди"</t>
  </si>
  <si>
    <t>Подпрограмма "Финансовое обеспечение других вопросов в области культуры"</t>
  </si>
  <si>
    <t>Основное мероприятие "Финансовое обеспечение деятельности исполнительных органов власти, главных распорядителей средств бюджета Бобровского муниципального района в области культуры"</t>
  </si>
  <si>
    <t>Подпрограмма "Развитие туризма в Бобровском районе Воронежской области"</t>
  </si>
  <si>
    <t>Основное мероприятие "Мероприятия в области туризма"</t>
  </si>
  <si>
    <t>Муниципальная программа Бобровского муниципального района "Дорожное хозяйство Бобровского муниципального района на 2021-2026 годы"</t>
  </si>
  <si>
    <t>Основное мероприятие "Строительство автомобильных дорог"</t>
  </si>
  <si>
    <t>Основное мероприятие "Ремонт автомобильных дорог"</t>
  </si>
  <si>
    <t>Муниципальная программа Бобровского муниципального района "Развитие сельского хозяйства, производства пищевых продуктов и инфраструктуры агропродовольственного рынка" на 2021-2026 годы</t>
  </si>
  <si>
    <t>Подпрограмма "Устойчивое развитие сельских территорий Бобровского муниципального района Воронежской области на 2021-2026 годы"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</si>
  <si>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специалистов, проживающих и работающих в сельской местности"</t>
  </si>
  <si>
    <t>Основное мероприятие "Расходы на создание объектов муниципальной собственности, социального и производственного комплексов"</t>
  </si>
  <si>
    <t>Муниципальная программа "Муниципальное управление и гражданское общество на 2021-2026 годы" Бобровского муниципального района Воронежской области</t>
  </si>
  <si>
    <t>Подпрограмма "Управление муниципальными финансами"</t>
  </si>
  <si>
    <t>Основное мероприятие "Резервный фонд администрации Бобровского муниципального района"</t>
  </si>
  <si>
    <t>Основное мероприятие "Процентные платежи по муниципальному долгу"</t>
  </si>
  <si>
    <t>Основное мероприятие "Дотация на выравнивание бюджетной обеспеченности поселений"</t>
  </si>
  <si>
    <t>Основное мероприятие "Межбюджетные трансферты на поддержку мер по обеспечению сбалансированности поселений"</t>
  </si>
  <si>
    <t>Основное мероприятие "Иные межбюджетные трансферты, передаваемые для компенсации дополнительных расходов, возникших в результате решений, принятых органами другого уровня"</t>
  </si>
  <si>
    <t>Основное мероприятие "Выполнение других расходных обязательств"</t>
  </si>
  <si>
    <t>Основное мероприятие "Зарезервированные средства, связанные с особенностями исполнения бюджетов"</t>
  </si>
  <si>
    <t>Основное мероприятие "Межбюджетные трансферты поселениям на финансирование объектов капитального строительства"</t>
  </si>
  <si>
    <t>Основное мероприятие "Межбюджетные трансферты поселениям на финансирование мероприятий, не относящихся к капитальным вложениям в объекты муниципальной собственности"</t>
  </si>
  <si>
    <t>Основное мероприятие "Расходы на обеспечение уличного освещения"</t>
  </si>
  <si>
    <t>Основное мероприятие "Межбюджетные трансферты на осуществление муниципального земельного контроля"</t>
  </si>
  <si>
    <t>Основное мероприятие "Поощрение за достижение наилучших значений показателей эффективности развития сельских поселений Бобровского муниципального района Воронежской области"</t>
  </si>
  <si>
    <t>Основное мероприятие "Межбюджетные трансферты для финансирования приоритетных социально значимых расходов местных бюджетов"</t>
  </si>
  <si>
    <t>Подпрограмма "Прочие мероприятия по реализации муниципальной программы"</t>
  </si>
  <si>
    <t>Основное мероприятие "Расходы на обеспечение деятельности (оказания услуг) муниципальных казенных учреждений"</t>
  </si>
  <si>
    <t>Основное мероприятие "Расходы на обеспечение деятельности главы муниципального района"</t>
  </si>
  <si>
    <t>Основное мероприятие "Создание и организация деятельности комиссий по делам несовершеннолетних и защите их прав"</t>
  </si>
  <si>
    <t>Основное мероприятие "Осуществление полномочий по сбору информации от поселений, входящих в муниципальный район, необходимых для ведения регистра муниципальных нормативно-правовых актов"</t>
  </si>
  <si>
    <t>Основное мероприятие "Расходы на осуществление полномочий по созданию и организации деятельности административных комиссий"</t>
  </si>
  <si>
    <t>Основное мероприятие "Обеспечение жильем молодых семей"</t>
  </si>
  <si>
    <t>Основное мероприятие "Доплаты к пенсиям муниципальных служащих Бобровского муниципального района"</t>
  </si>
  <si>
    <t>Основное мероприятие "Оказание социальной помощи отдельным категориям граждан"</t>
  </si>
  <si>
    <t>Основное мероприятие "Субсидии общественным организациям"</t>
  </si>
  <si>
    <t>Основное мероприятие "Расходы на подготовку и проведение выборов депутатов Совета народных депутатов Бобровского муниципального района Воронежской области"</t>
  </si>
  <si>
    <t>Основное мероприятие "Доплата к пенсии руководителям сельского хозяйства"</t>
  </si>
  <si>
    <t>Основное мероприятие "Мероприятия в области градостроительной деятельности"</t>
  </si>
  <si>
    <t>Основное мероприятие "Расходы по отлову и содержанию безнадзорных животных"</t>
  </si>
  <si>
    <t>Основное мероприятие "Мероприятия в сфере защиты населения от чрезвычайных ситуаций и пожаров и по обеспечению мобилизационной готовности экономики"</t>
  </si>
  <si>
    <t>Основное мероприятие "Создание условий для обеспечения населения транспортным обслуживанием на территории Бобровского муниципального района"</t>
  </si>
  <si>
    <t>Основное мероприятие "Расходы по итогам ежегодного экономического соревнования в агропромышленном комплексе"</t>
  </si>
  <si>
    <t>Основное мероприятие "Расходы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</si>
  <si>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Основное мероприятие "Оказание финансовой поддержки при исполнении расходных обязательств по строительству жилых помещений (жилых домов), предоставляемых гражданам РФ, проживающим на сельских территориях по договору найма жилого помещения"</t>
  </si>
  <si>
    <t>Основное мероприятие "Социальная поддержка граждан, имеющих почетное звание "Почетный гражданин Бобровского муниципального района"</t>
  </si>
  <si>
    <t>Подпрограмма "Создание условий для обеспечения качественными услугами ЖКХ населения Бобровского муниципального района"</t>
  </si>
  <si>
    <t>Основное мероприятие "Создание объектов социального и производственного комплексов, в том числе объектов общегражданского назначения, жилья и инфраструктуры"</t>
  </si>
  <si>
    <t>Основное мероприятие "Обеспечение выполнения других расходных обязательств по развитию жилищно-коммунального хозяйства и благоустройства"</t>
  </si>
  <si>
    <t>Основное мероприятие "Приобретение коммунальной специализированной техники"</t>
  </si>
  <si>
    <t>Основное мероприятие "Обеспечение уличного освещения поселений Бобровского муниципального района"</t>
  </si>
  <si>
    <t>Основное мероприятие "Организация системы накопления твердых коммунальных отходов"</t>
  </si>
  <si>
    <t>Муниципальная программа "Создание условий для развития малого и среднего предпринимательства" на 2021-2026 годы</t>
  </si>
  <si>
    <t>Основное мероприятие "Финансовая поддержка субъектов малого и среднего предпринимательства"</t>
  </si>
  <si>
    <t>№, п/п</t>
  </si>
  <si>
    <t>Наименование</t>
  </si>
  <si>
    <t>3</t>
  </si>
  <si>
    <t>4</t>
  </si>
  <si>
    <t>5</t>
  </si>
  <si>
    <t>02 0 00 00000</t>
  </si>
  <si>
    <t>02 1 00 00000</t>
  </si>
  <si>
    <t>02 1 01 00000</t>
  </si>
  <si>
    <t>02 1 01 80590</t>
  </si>
  <si>
    <t>02 1 01 80600</t>
  </si>
  <si>
    <t>02 1 01 L3040</t>
  </si>
  <si>
    <t>02 1 01 S8130</t>
  </si>
  <si>
    <t>02 1 01 S8400</t>
  </si>
  <si>
    <t>02 1 01 S8810</t>
  </si>
  <si>
    <t>02 1 01 S8940</t>
  </si>
  <si>
    <t>02 1 02 00000</t>
  </si>
  <si>
    <t>02 1 02 78120</t>
  </si>
  <si>
    <t>02 1 02 78290</t>
  </si>
  <si>
    <t>02 1 03 00000</t>
  </si>
  <si>
    <t>02 1 03 80610</t>
  </si>
  <si>
    <t>02 1 04 00000</t>
  </si>
  <si>
    <t>02 1 04 40090</t>
  </si>
  <si>
    <t>02 1 04 S8100</t>
  </si>
  <si>
    <t>02 1 05 00000</t>
  </si>
  <si>
    <t>02 1 05 53030</t>
  </si>
  <si>
    <t>02 1 08 00000</t>
  </si>
  <si>
    <t>02 1 08 S8750</t>
  </si>
  <si>
    <t>02 1 E2 00000</t>
  </si>
  <si>
    <t>02 1 E2 50980</t>
  </si>
  <si>
    <t>02 2 00 00000</t>
  </si>
  <si>
    <t>02 2 03 00000</t>
  </si>
  <si>
    <t>02 2 03 81400</t>
  </si>
  <si>
    <t>02 2 04 00000</t>
  </si>
  <si>
    <t>02 2 04 80310</t>
  </si>
  <si>
    <t>02 2 05 00000</t>
  </si>
  <si>
    <t>02 2 05 88320</t>
  </si>
  <si>
    <t>02 2 05 S8320</t>
  </si>
  <si>
    <t>02 2 08 00000</t>
  </si>
  <si>
    <t>02 2 08 S8410</t>
  </si>
  <si>
    <t>02 2 EВ 00000</t>
  </si>
  <si>
    <t>02 2 EВ 51790</t>
  </si>
  <si>
    <t>02 3 00 00000</t>
  </si>
  <si>
    <t>02 3 01 00000</t>
  </si>
  <si>
    <t>02 3 01 20540</t>
  </si>
  <si>
    <t>02 3 01 81610</t>
  </si>
  <si>
    <t>02 3 05 00000</t>
  </si>
  <si>
    <t>02 3 05 20540</t>
  </si>
  <si>
    <t>02 3 05 80410</t>
  </si>
  <si>
    <t>02 3 05 S8170</t>
  </si>
  <si>
    <t>02 3 05 S8750</t>
  </si>
  <si>
    <t>02 3 05 S8790</t>
  </si>
  <si>
    <t>02 3 05 S8954</t>
  </si>
  <si>
    <t>02 3 P5 00000</t>
  </si>
  <si>
    <t>02 3 P5 Д2281</t>
  </si>
  <si>
    <t>02 4 00 00000</t>
  </si>
  <si>
    <t>02 4 01 00000</t>
  </si>
  <si>
    <t>02 4 01 82010</t>
  </si>
  <si>
    <t>02 4 02 00000</t>
  </si>
  <si>
    <t>02 4 02 00590</t>
  </si>
  <si>
    <t>02 4 03 00000</t>
  </si>
  <si>
    <t>02 4 03 78392</t>
  </si>
  <si>
    <t>02 5 00 00000</t>
  </si>
  <si>
    <t>02 5 01 00000</t>
  </si>
  <si>
    <t>02 5 01 78150</t>
  </si>
  <si>
    <t>02 5 01 78541</t>
  </si>
  <si>
    <t>02 5 01 78542</t>
  </si>
  <si>
    <t>02 5 01 78543</t>
  </si>
  <si>
    <t>02 5 01 80580</t>
  </si>
  <si>
    <t>03 0 00 00000</t>
  </si>
  <si>
    <t>03 0 01 00000</t>
  </si>
  <si>
    <t>03 0 01 80230</t>
  </si>
  <si>
    <t>08 0 00 00000</t>
  </si>
  <si>
    <t>08 0 04 00000</t>
  </si>
  <si>
    <t>08 0 04 81440</t>
  </si>
  <si>
    <t>08 0 05 00000</t>
  </si>
  <si>
    <t>08 0 05 81460</t>
  </si>
  <si>
    <t>11 0 00 00000</t>
  </si>
  <si>
    <t>11 1 00 00000</t>
  </si>
  <si>
    <t>11 1 01 00000</t>
  </si>
  <si>
    <t>11 1 01 00590</t>
  </si>
  <si>
    <t>11 2 00 00000</t>
  </si>
  <si>
    <t>11 2 01 00000</t>
  </si>
  <si>
    <t>11 2 01 80660</t>
  </si>
  <si>
    <t>11 2 02 00000</t>
  </si>
  <si>
    <t>11 2 02 80650</t>
  </si>
  <si>
    <t>11 2 03 00000</t>
  </si>
  <si>
    <t>11 2 03 L5190</t>
  </si>
  <si>
    <t>11 2 05 00000</t>
  </si>
  <si>
    <t>11 2 05 L4670</t>
  </si>
  <si>
    <t>11 2 08 00000</t>
  </si>
  <si>
    <t>11 2 08 S8440</t>
  </si>
  <si>
    <t>11 2 A1 00000</t>
  </si>
  <si>
    <t>11 2 A1 54540</t>
  </si>
  <si>
    <t>11 2 A1 55130</t>
  </si>
  <si>
    <t>11 2 A2 00000</t>
  </si>
  <si>
    <t>11 2 A2 55190</t>
  </si>
  <si>
    <t>11 2 A2 78900</t>
  </si>
  <si>
    <t>11 3 00 00000</t>
  </si>
  <si>
    <t>11 3 01 00000</t>
  </si>
  <si>
    <t>11 3 01 82010</t>
  </si>
  <si>
    <t>11 3 02 00000</t>
  </si>
  <si>
    <t>11 3 02 00591</t>
  </si>
  <si>
    <t>11 3 02 00592</t>
  </si>
  <si>
    <t>11 4 00 00000</t>
  </si>
  <si>
    <t>11 4 01 00000</t>
  </si>
  <si>
    <t>11 4 01 80840</t>
  </si>
  <si>
    <t>24 0 00 00000</t>
  </si>
  <si>
    <t>24 0 01 00000</t>
  </si>
  <si>
    <t>24 0 01 81290</t>
  </si>
  <si>
    <t>24 0 01 L3720</t>
  </si>
  <si>
    <t>24 0 02 00000</t>
  </si>
  <si>
    <t>24 0 02 81290</t>
  </si>
  <si>
    <t>24 0 02 S8850</t>
  </si>
  <si>
    <t>25 0 00 00000</t>
  </si>
  <si>
    <t>25 1 00 00000</t>
  </si>
  <si>
    <t>25 1 01 00000</t>
  </si>
  <si>
    <t>25 1 01 L5760</t>
  </si>
  <si>
    <t>25 1 02 00000</t>
  </si>
  <si>
    <t>25 1 02 L5760</t>
  </si>
  <si>
    <t>39 0 00 00000</t>
  </si>
  <si>
    <t>39 1 00 00000</t>
  </si>
  <si>
    <t>39 1 01 00000</t>
  </si>
  <si>
    <t>39 1 01 82010</t>
  </si>
  <si>
    <t>39 1 02 00000</t>
  </si>
  <si>
    <t>39 1 02 80540</t>
  </si>
  <si>
    <t>39 1 03 00000</t>
  </si>
  <si>
    <t>39 1 03 87880</t>
  </si>
  <si>
    <t>39 1 04 00000</t>
  </si>
  <si>
    <t>39 1 04 78050</t>
  </si>
  <si>
    <t>39 1 04 88050</t>
  </si>
  <si>
    <t>39 1 05 00000</t>
  </si>
  <si>
    <t>39 1 05 88030</t>
  </si>
  <si>
    <t>39 1 07 00000</t>
  </si>
  <si>
    <t>39 1 07 20570</t>
  </si>
  <si>
    <t>39 1 08 00000</t>
  </si>
  <si>
    <t>39 1 08 79180</t>
  </si>
  <si>
    <t>39 1 08 80200</t>
  </si>
  <si>
    <t>39 1 08 S8040</t>
  </si>
  <si>
    <t>39 1 09 00000</t>
  </si>
  <si>
    <t>39 1 09 80010</t>
  </si>
  <si>
    <t>39 1 10 00000</t>
  </si>
  <si>
    <t>39 1 10 80200</t>
  </si>
  <si>
    <t>39 1 10 L5760</t>
  </si>
  <si>
    <t>39 1 11 00000</t>
  </si>
  <si>
    <t>39 1 11 80200</t>
  </si>
  <si>
    <t>39 1 11 81290</t>
  </si>
  <si>
    <t>39 1 11 L5760</t>
  </si>
  <si>
    <t>39 1 11 S8000</t>
  </si>
  <si>
    <t>39 1 11 S8460</t>
  </si>
  <si>
    <t>39 1 11 S9120</t>
  </si>
  <si>
    <t>39 1 13 00000</t>
  </si>
  <si>
    <t>39 1 13 S8140</t>
  </si>
  <si>
    <t>39 1 14 00000</t>
  </si>
  <si>
    <t>39 1 14 80592</t>
  </si>
  <si>
    <t>39 1 15 00000</t>
  </si>
  <si>
    <t>39 1 15 88490</t>
  </si>
  <si>
    <t>39 1 16 00000</t>
  </si>
  <si>
    <t>39 1 16 80200</t>
  </si>
  <si>
    <t>39 2 00 00000</t>
  </si>
  <si>
    <t>39 2 01 00000</t>
  </si>
  <si>
    <t>39 2 01 00590</t>
  </si>
  <si>
    <t>39 2 01 00593</t>
  </si>
  <si>
    <t>39 2 01 00594</t>
  </si>
  <si>
    <t>39 2 03 00000</t>
  </si>
  <si>
    <t>39 2 03 82010</t>
  </si>
  <si>
    <t>39 2 05 00000</t>
  </si>
  <si>
    <t>39 2 05 82020</t>
  </si>
  <si>
    <t>39 2 06 00000</t>
  </si>
  <si>
    <t>39 2 06 78391</t>
  </si>
  <si>
    <t>39 2 07 00000</t>
  </si>
  <si>
    <t>39 2 07 78090</t>
  </si>
  <si>
    <t>39 2 08 00000</t>
  </si>
  <si>
    <t>39 2 08 78470</t>
  </si>
  <si>
    <t>39 2 10 00000</t>
  </si>
  <si>
    <t>39 2 10 L4970</t>
  </si>
  <si>
    <t>39 2 11 00000</t>
  </si>
  <si>
    <t>39 2 11 80470</t>
  </si>
  <si>
    <t>39 2 12 00000</t>
  </si>
  <si>
    <t>39 2 12 80620</t>
  </si>
  <si>
    <t>39 2 15 00000</t>
  </si>
  <si>
    <t>39 2 15 81140</t>
  </si>
  <si>
    <t>39 2 16 00000</t>
  </si>
  <si>
    <t>39 2 16 82080</t>
  </si>
  <si>
    <t>39 2 17 00000</t>
  </si>
  <si>
    <t>39 2 17 56940</t>
  </si>
  <si>
    <t>39 2 17 70100</t>
  </si>
  <si>
    <t>39 2 17 80200</t>
  </si>
  <si>
    <t>39 2 17 S8750</t>
  </si>
  <si>
    <t>39 2 18 00000</t>
  </si>
  <si>
    <t>39 2 18 80630</t>
  </si>
  <si>
    <t>39 2 19 00000</t>
  </si>
  <si>
    <t>39 2 19 80860</t>
  </si>
  <si>
    <t>39 2 20 00000</t>
  </si>
  <si>
    <t>39 2 20 78450</t>
  </si>
  <si>
    <t>39 2 21 00000</t>
  </si>
  <si>
    <t>39 2 21 81430</t>
  </si>
  <si>
    <t>39 2 22 00000</t>
  </si>
  <si>
    <t>39 2 22 81260</t>
  </si>
  <si>
    <t>39 2 22 S9260</t>
  </si>
  <si>
    <t>39 2 23 00000</t>
  </si>
  <si>
    <t>39 2 23 78590</t>
  </si>
  <si>
    <t>39 2 25 00000</t>
  </si>
  <si>
    <t>39 2 25 51200</t>
  </si>
  <si>
    <t>39 2 26 00000</t>
  </si>
  <si>
    <t>39 2 26 L5760</t>
  </si>
  <si>
    <t>39 2 26 S8100</t>
  </si>
  <si>
    <t>39 2 29 00000</t>
  </si>
  <si>
    <t>39 2 29 80520</t>
  </si>
  <si>
    <t>39 3 00 00000</t>
  </si>
  <si>
    <t>39 3 01 00000</t>
  </si>
  <si>
    <t>39 3 01 40090</t>
  </si>
  <si>
    <t>39 3 02 00000</t>
  </si>
  <si>
    <t>39 3 02 S9120</t>
  </si>
  <si>
    <t>39 3 03 00000</t>
  </si>
  <si>
    <t>39 3 03 S8620</t>
  </si>
  <si>
    <t>39 3 04 00000</t>
  </si>
  <si>
    <t>39 3 04 S8670</t>
  </si>
  <si>
    <t>39 3 08 00000</t>
  </si>
  <si>
    <t>39 3 08 S8000</t>
  </si>
  <si>
    <t>57 0 00 00000</t>
  </si>
  <si>
    <t>57 0 01 00000</t>
  </si>
  <si>
    <t>57 0 01 80380</t>
  </si>
  <si>
    <t>ЦСР</t>
  </si>
  <si>
    <t>Рз</t>
  </si>
  <si>
    <t>ПР</t>
  </si>
  <si>
    <t>ВР</t>
  </si>
  <si>
    <t>2023 год</t>
  </si>
  <si>
    <t>2024 год</t>
  </si>
  <si>
    <t>2025 год</t>
  </si>
  <si>
    <t xml:space="preserve">(тыс. рублей) </t>
  </si>
  <si>
    <t>Всего</t>
  </si>
  <si>
    <t>1.1</t>
  </si>
  <si>
    <t>1.2</t>
  </si>
  <si>
    <t>3.2</t>
  </si>
  <si>
    <t>1.3</t>
  </si>
  <si>
    <t>7.3</t>
  </si>
  <si>
    <t>1.4</t>
  </si>
  <si>
    <t>1.5</t>
  </si>
  <si>
    <t>2.1.1</t>
  </si>
  <si>
    <t>3.1</t>
  </si>
  <si>
    <t>4.1</t>
  </si>
  <si>
    <t>4.2</t>
  </si>
  <si>
    <t>6.2</t>
  </si>
  <si>
    <t>4.3</t>
  </si>
  <si>
    <t>4.4</t>
  </si>
  <si>
    <t>7</t>
  </si>
  <si>
    <t>5.1.1</t>
  </si>
  <si>
    <t>5.1.2</t>
  </si>
  <si>
    <t>6</t>
  </si>
  <si>
    <t>6.1</t>
  </si>
  <si>
    <t>6.1.1</t>
  </si>
  <si>
    <t>7.1</t>
  </si>
  <si>
    <t>7.2</t>
  </si>
  <si>
    <t>8</t>
  </si>
  <si>
    <t>8.1.1</t>
  </si>
  <si>
    <t>1.1.1</t>
  </si>
  <si>
    <t>1.1.2</t>
  </si>
  <si>
    <t>1.1.3</t>
  </si>
  <si>
    <t>1.1.4</t>
  </si>
  <si>
    <t>1.1.5</t>
  </si>
  <si>
    <t>1.1.6</t>
  </si>
  <si>
    <t>1.1.7</t>
  </si>
  <si>
    <t>1.2.1</t>
  </si>
  <si>
    <t>1.2.2</t>
  </si>
  <si>
    <t>1.2.3</t>
  </si>
  <si>
    <t>1.2.4</t>
  </si>
  <si>
    <t>1.2.5</t>
  </si>
  <si>
    <t>1.3.1</t>
  </si>
  <si>
    <t>1.3.2</t>
  </si>
  <si>
    <t>1.3.3</t>
  </si>
  <si>
    <t>1.4.1</t>
  </si>
  <si>
    <t>1.4.2</t>
  </si>
  <si>
    <t>1.4.3</t>
  </si>
  <si>
    <t>1.5.1</t>
  </si>
  <si>
    <t>4.1.1</t>
  </si>
  <si>
    <t>7.1.1</t>
  </si>
  <si>
    <t>4.2.1</t>
  </si>
  <si>
    <t>4.2.2</t>
  </si>
  <si>
    <t>4.2.3</t>
  </si>
  <si>
    <t>4.2.5</t>
  </si>
  <si>
    <t>4.2.4</t>
  </si>
  <si>
    <t>4.2.6</t>
  </si>
  <si>
    <t>4.2.7</t>
  </si>
  <si>
    <t>4.3.1</t>
  </si>
  <si>
    <t>4.3.2</t>
  </si>
  <si>
    <t>4.4.1</t>
  </si>
  <si>
    <t>7.1.2</t>
  </si>
  <si>
    <t>7.1.3</t>
  </si>
  <si>
    <t>7.1.6</t>
  </si>
  <si>
    <t>7.1.4</t>
  </si>
  <si>
    <t>7.1.5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</si>
  <si>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</si>
  <si>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</si>
  <si>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</si>
  <si>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</si>
  <si>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</si>
  <si>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</si>
  <si>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</si>
  <si>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</si>
  <si>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</si>
  <si>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</si>
  <si>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</si>
  <si>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</si>
  <si>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</si>
  <si>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</si>
  <si>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</si>
  <si>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</si>
  <si>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7.2.9</t>
  </si>
  <si>
    <t>7.2.10</t>
  </si>
  <si>
    <t>7.2.11</t>
  </si>
  <si>
    <t>7.2.12</t>
  </si>
  <si>
    <t>7.2.13</t>
  </si>
  <si>
    <t>7.2.14</t>
  </si>
  <si>
    <t>7.2.15</t>
  </si>
  <si>
    <t>7.2.16</t>
  </si>
  <si>
    <t>7.2.17</t>
  </si>
  <si>
    <t>7.2.18</t>
  </si>
  <si>
    <t>7.2.19</t>
  </si>
  <si>
    <t>7.2.20</t>
  </si>
  <si>
    <t>7.2.21</t>
  </si>
  <si>
    <t>7.3.1</t>
  </si>
  <si>
    <t>7.3.2</t>
  </si>
  <si>
    <t>7.3.3</t>
  </si>
  <si>
    <t>7.3.4</t>
  </si>
  <si>
    <t>7.3.5</t>
  </si>
  <si>
    <t>Расходы на обеспечение деятельности (оказания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</si>
  <si>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дошкольных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</si>
  <si>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дошкольных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</si>
  <si>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(Иные бюджетные ассигнования)</t>
  </si>
  <si>
    <t>Расходы на обеспечение деятельности (оказания услуг) школ-детских садов, школ начальных, средних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</si>
  <si>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школ-детских садов, школ начальных, средних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</si>
  <si>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школ-детских садов, школ начальных, средних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</si>
  <si>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(Иные бюджетные ассигнования)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</si>
  <si>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</si>
  <si>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</si>
  <si>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учащихся общеобразовательных учреждений молочной продукцией (Закупка товаров, работ и услуг для обеспечения государственных (муниципальных) нужд)</t>
  </si>
  <si>
    <t>Обеспечение учащихся общеобразовательных учреждений молочной продукцией (Закупка товаров, работ и услуг для обеспечения государственных (муниципальных) нужд) (Предоставление субсидий бюджетным, автономным учреждениям и иным некоммерческим организациям)</t>
  </si>
  <si>
    <t>Расходы на 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 (Предоставление субсидий бюджетным, автономным учреждениям и иным некоммерческим организациям)</t>
  </si>
  <si>
    <t>Расходы на мероприятия по развитию сети общеобразовательных организаций Воронежской области (Закупка товаров, работ и услуг для обеспечения государственных (муниципальных) нужд)</t>
  </si>
  <si>
    <t>Расходы на 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</si>
  <si>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</si>
  <si>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</si>
  <si>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</si>
  <si>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</si>
  <si>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</si>
  <si>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дошкольного образования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</si>
  <si>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дошкольного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</si>
  <si>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</si>
  <si>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по внешкольной работе с детьми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</si>
  <si>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</si>
  <si>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(Иные бюджетные ассигнования)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</si>
  <si>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(Капитальные вложения в объекты государственной (муниципальной) собственности)</t>
  </si>
  <si>
    <t>Расходы на капитальные вложения в объекты муниципальной собственности (Капитальные вложения в объекты государственной (муниципальной) собственности)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</si>
  <si>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</si>
  <si>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</si>
  <si>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Мероприятия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</si>
  <si>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Мероприятия областной адресной программы капитального ремонта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</si>
  <si>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(Закупка товаров, работ и услуг для обеспечения государственных (муниципальных) нужд)</t>
  </si>
  <si>
    <t>Реализация мероприятий по трудоустройству детей школьного возраста в каникулярное время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</si>
  <si>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по трудоустройству детей школьного возраста в каникулярное время (Закупка товаров, работ и услуг для обеспечения государственных (муниципальных) нужд)</t>
  </si>
  <si>
    <t>Реализация мероприятий по трудоустройству детей школьного возраста в каникулярное время (Предоставление субсидий бюджетным, автономным учреждениям и иным некоммерческим организациям)</t>
  </si>
  <si>
    <t>Мероприятия по молодежной политике (Закупка товаров, работ и услуг для обеспечения государственных (муниципальных) нужд)</t>
  </si>
  <si>
    <t>Расходы на организацию отдыха и оздоровления детей и молодежи в каникулярное время (Закупка товаров, работ и услуг для обеспечения государственных (муниципальных) нужд)</t>
  </si>
  <si>
    <t>Расходы на организацию отдыха и оздоровления детей и молодежи в каникулярное время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</si>
  <si>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(Социальное обеспечение и иные выплаты населению)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</si>
  <si>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</si>
  <si>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</si>
  <si>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Управление резервным фондом правительства Воронежской области и иными резервами на исполнение расходных обязательств Воронежской области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</si>
  <si>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учреждений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</si>
  <si>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учреждений спорта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</si>
  <si>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учреждений спорта (Иные бюджетные ассигнования)</t>
  </si>
  <si>
    <t>Управление резервным фондом правительства Воронежской области и иными резервами на исполнение расходных обязательств Воронежской области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</si>
  <si>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</si>
  <si>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>Обеспечение уровня софинансирования организаций, осуществляющих спортивную подготовку в соответствии с требованиями федеральных стандартов спортивной подготовки (Закупка товаров, работ и услуг для обеспечения государственных (муниципальных) нужд)</t>
  </si>
  <si>
    <t>Реализация мероприятий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</si>
  <si>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</si>
  <si>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по адаптации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 (Закупка товаров, работ и услуг для обеспечения государственных (муниципальных) нужд)</t>
  </si>
  <si>
    <t>Оснащение объектов спортивной инфраструктуры спортивно-технологическим оборудованием для создания малых спортивных площадок (в целях достижения значений дополнительного результата)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</si>
  <si>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</si>
  <si>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</si>
  <si>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</si>
  <si>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</t>
  </si>
  <si>
    <t>Осуществление полномочий по организации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</si>
  <si>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</si>
  <si>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</si>
  <si>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</si>
  <si>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</si>
  <si>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 (Социальное обеспечение и иные выплаты населению)</t>
  </si>
  <si>
    <t>Социальная поддержка приемных семей (Социальное обеспечение и иные выплаты населению)</t>
  </si>
  <si>
    <t>Поддержка одаренных детей (Закупка товаров, работ и услуг для обеспечения государственных (муниципальных) нужд)</t>
  </si>
  <si>
    <t>Поддержка одаренных детей (Социальное обеспечение и иные выплаты населению)</t>
  </si>
  <si>
    <t>Противодействие незаконному обороту наркотических средств, психотропных веществ и их прекурсоров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</si>
  <si>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</si>
  <si>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</si>
  <si>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учреждний библиотечной системы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</si>
  <si>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учреждний библиотечной системы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</si>
  <si>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</si>
  <si>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досуга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</si>
  <si>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(Иные бюджетные ассигнования)</t>
  </si>
  <si>
    <t>Поддержка отрасли культуры (Комплектование книжных фондов)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</si>
  <si>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муниципальных домов культуры с численностью населения до 50 тысяч человек (Закупка товаров, работ и услуг для обеспечения государственных (муниципальных) нужд)</t>
  </si>
  <si>
    <t>Реализация мероприятий по сохранению и развитию муниципальных учреждений культуры (Закупка товаров, работ и услуг для обеспечения государственных (муниципальных) нужд)</t>
  </si>
  <si>
    <t>Создание модельных муниципальных библиотек (Закупка товаров, работ и услуг для обеспечения государственных (муниципальных) нужд)</t>
  </si>
  <si>
    <t>Развитие сети учреждений культурно-досугового типа (Закупка товаров, работ и услуг для обеспечения государственных (муниципальных) нужд)</t>
  </si>
  <si>
    <t>Государственная поддержка отрасли культуры (Закупка товаров, работ и услуг для обеспечения государственных (муниципальных) нужд)</t>
  </si>
  <si>
    <t>Иные межбюджетные трансферты на предоставление грантов в области науки,культуры,искусства и средств массовой информации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</si>
  <si>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(прочий персонал)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</si>
  <si>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</si>
  <si>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(Закупка товаров, работ и услуг для обеспечения государственных (муниципальных) нужд)</t>
  </si>
  <si>
    <t>Расходы на мероприятия по развитию туризма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</si>
  <si>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мероприятия по развитию туризма (Закупка товаров, работ и услуг для обеспечения государственных (муниципальных) нужд)</t>
  </si>
  <si>
    <t>Развитие сети автомобильных дорог общего пользования (Капитальные вложения в объекты государственной (муниципальной) собственности)</t>
  </si>
  <si>
    <t>Строительство и реконструкция автомобильных дорог, ведущих к ближайшим общественно значимым объектам производства и переработки сельскохозяйственной продукции (Капитальные вложения в объекты государственной (муниципальной) собственности)</t>
  </si>
  <si>
    <t>Развитие сети автомобильных дорог общего пользования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</si>
  <si>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</si>
  <si>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Обеспечение комплексного развития сельских территорий (Социальное обеспечение и иные выплаты населению)</t>
  </si>
  <si>
    <t>Обеспечение комплексного развития сельских территорий (Капитальные вложения в объекты государственной (муниципальной) собственности)</t>
  </si>
  <si>
    <t>Расходы на обеспечение деятельности органов местного самоуправления (Социальное обеспечение и иные выплаты населению)</t>
  </si>
  <si>
    <t>Финансовое обеспечение непредвиденных расходов, а также 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 (Иные бюджетные ассигнования)</t>
  </si>
  <si>
    <t>Процентные платежи по муниципальному долгу (Обслуживание государственного (муниципального) долга)</t>
  </si>
  <si>
    <t>Выравнивание бюджетной обеспеченности поселений из областного бюджета (Межбюджетные трансферты)</t>
  </si>
  <si>
    <t>Выравнивание обеспеченности поселений из бюджета муниципального района (Межбюджетные трансферты)</t>
  </si>
  <si>
    <t>Поддержка мер по обеспечению сбалансированности поселений (Межбюджетные трансферты)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</si>
  <si>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</si>
  <si>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</si>
  <si>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Выполнение других расходных обязательств (Межбюджетные трансферты)</t>
  </si>
  <si>
    <t>Иные межбюджетные трансферты на предоставление финансовой поддержки в целях сбалансированности поселений Бобровского муниципального района (Межбюджетные трансферты)</t>
  </si>
  <si>
    <t>Зарезервированные средства, связанные с особенностями исполнения бюджета (Иные бюджетные ассигнования)</t>
  </si>
  <si>
    <t>Обеспечение комплексного развития сельских территорий (Межбюджетные трансферты)</t>
  </si>
  <si>
    <t>Межбюджетные трансферты на развитие сети автомобильных дорог общего пользования (Межбюджетные трансферты)</t>
  </si>
  <si>
    <t>Организация системы раздельного накопления твердых коммунальных отходов на территории Воронежской области (Межбюджетные трансферты)</t>
  </si>
  <si>
    <t>Мероприятия по развитию градостроительной деятельности (Межбюджетные трансферты)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</si>
  <si>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(Межбюджетные трансферты)</t>
  </si>
  <si>
    <t>Межбюджетные трансферты на модернизацию уличного освещения (Межбюджетные трансферты)</t>
  </si>
  <si>
    <t>Межбюджетные трансферты на осуществление муниципального земельного контроля (Межбюджетные трансферты)</t>
  </si>
  <si>
    <t>Поощрение за достижение наилучших значений показателей эффективности развития сельских поселений Бобровского муниципального района Воронежской области (Межбюджетные трансферты)</t>
  </si>
  <si>
    <t>Расходы на обеспечение деятельности (оказания услуг) муниципальных учреждений (Социальное обеспечение и иные выплаты населению)</t>
  </si>
  <si>
    <t>Расходы на обеспечение деятельности (оказания услуг) муниципальных учреждений  (Иные бюджетные ассигнования)</t>
  </si>
  <si>
    <t>Расходы на обеспечение деятельности органов местного самоуправления (Иные бюджетные ассигнования)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</si>
  <si>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</si>
  <si>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отдельных государственных полномочий Воронежской области по созданию и организации деятельности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</si>
  <si>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</si>
  <si>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обеспечения государственных (муниципальных) нужд)</t>
  </si>
  <si>
    <t>Расходы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</si>
  <si>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реализацию мероприятий по обеспечению жильем молодых семей (Социальное обеспечение и иные выплаты населению)</t>
  </si>
  <si>
    <t>Доплаты к пенсиям муниципальных служащих муниципального района (Социальное обеспечение и иные выплаты населению)</t>
  </si>
  <si>
    <t>Оказание социальной помощи отдельным категориям граждан (Социальное обеспечение и иные выплаты населению)</t>
  </si>
  <si>
    <t>Субсидии некоммерческим организациям (Предоставление субсидий бюджетным, автономным учреждениям и иным некоммерческим организациям)</t>
  </si>
  <si>
    <t>Расходы на подготовку и проведение выборов депутатов Совета народных депутатов Бобровского муниципального района Воронежской области (Иные бюджетные ассигнования)</t>
  </si>
  <si>
    <t>Иные межбюджетные трансферты из областного бюджета бюджетам муниципальных образований Воронежской области в целях возмещения понесенных бюджетами муниципальных образований расходов на 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Республики, прибывших в экстренном массовом порядке и находившихся в пунктах временного размещения и питания на территории Воронежской области (Закупка товаров, работ и услуг для обеспечения государственных (муниципальных) нужд)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</si>
  <si>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(Закупка товаров, работ и услуг для обеспечения государственных (муниципальных) нужд)</t>
  </si>
  <si>
    <t>Выполнение других расходных обязательств (Закупка товаров, работ и услуг для обеспечения государственных (муниципальных) нужд)</t>
  </si>
  <si>
    <t>Доплаты к пенсии руководителям сельского хозяйства (Социальное обеспечение и иные выплаты населению)</t>
  </si>
  <si>
    <t>Мероприятия в области градостроительной деятельности (Закупка товаров, работ и услуг для обеспечения государственных (муниципальных) нужд)</t>
  </si>
  <si>
    <t>Осуществление отдельных государственных полномочий в области обращения с животными без владельцев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</si>
  <si>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</si>
  <si>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Бобровского муниципального района Воронежской области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</si>
  <si>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</si>
  <si>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Поощрение по итогам ежегодного экономического соревнования в агропромышленном комплексе (Социальное обеспечение и иные выплаты населению)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</si>
  <si>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</si>
  <si>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Строительство жилых помещений (жилых домов), предоставляемых гражданам РФ, проживающим на сельских территориях по договору найма жилого помещения (Капитальные вложения в объекты государственной (муниципальной) собственности)</t>
  </si>
  <si>
    <t>Социальная поддержка граждан, имеющих почетное звание "Почетный гражданин Бобровского муниципального района" (Социальное обеспечение и иные выплаты населению)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</si>
  <si>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(Закупка товаров, работ и услуг для обеспечения государственных (муниципальных) нужд)</t>
  </si>
  <si>
    <t>Расходы муниципальных образований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</si>
  <si>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Расходы на обеспечение уличного освещения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</si>
  <si>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</si>
  <si>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Поддержка муниципальных программ развития малого и среднего предпринимательства (Иные бюджетные ассигнования)</t>
  </si>
  <si>
    <t>к решению Совета народных депутатов</t>
  </si>
  <si>
    <t>Бобровского муниципального района</t>
  </si>
  <si>
    <t>Воронежской области</t>
  </si>
  <si>
    <t>Приложение № 7</t>
  </si>
  <si>
    <t>Приложение № 5</t>
  </si>
  <si>
    <t>Распределение бюджетных ассигнований  по целевым статьям</t>
  </si>
  <si>
    <t>группам видов расходов, разделам, подразделам классификации расходов бюджета муниципального района</t>
  </si>
  <si>
    <t xml:space="preserve">(муниципальным программам Бобровского муниципального района Воронежской области), </t>
  </si>
  <si>
    <t>на 2023 год и на плановый период 2024 и 2025 годов</t>
  </si>
  <si>
    <t>от "23" декабря 2022 г. № 25</t>
  </si>
  <si>
    <t>от "30" июня 2023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</si>
</sst>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3">
    <xf numFmtId="0" fontId="0" fillId="0" borderId="0" xfId="0"/>
    <xf numFmtId="0" fontId="6" fillId="5" borderId="1" xfId="2" applyNumberFormat="1" applyFont="1" applyFill="1" applyAlignment="1" applyProtection="1">
      <alignment wrapText="1"/>
    </xf>
    <xf numFmtId="0" fontId="7" fillId="5" borderId="0" xfId="0" applyFont="1" applyFill="1" applyAlignment="1" applyProtection="1">
      <alignment wrapText="1"/>
      <protection locked="0"/>
    </xf>
    <xf numFmtId="0" fontId="6" fillId="5" borderId="1" xfId="4" applyNumberFormat="1" applyFont="1" applyFill="1" applyAlignment="1" applyProtection="1">
      <alignment horizontal="right" wrapText="1"/>
    </xf>
    <xf numFmtId="0" fontId="6" fillId="5" borderId="1" xfId="4" applyFont="1" applyFill="1" applyAlignment="1">
      <alignment horizontal="right" wrapText="1"/>
    </xf>
    <xf numFmtId="0" fontId="6" fillId="5" borderId="2" xfId="5" applyNumberFormat="1" applyFont="1" applyFill="1" applyAlignment="1" applyProtection="1">
      <alignment horizontal="center" vertical="center" wrapText="1"/>
    </xf>
    <xf numFmtId="1" fontId="6" fillId="5" borderId="2" xfId="7" applyNumberFormat="1" applyFont="1" applyFill="1" applyAlignment="1" applyProtection="1">
      <alignment horizontal="center" vertical="top" wrapText="1" shrinkToFit="1"/>
    </xf>
    <xf numFmtId="49" fontId="6" fillId="5" borderId="2" xfId="7" applyNumberFormat="1" applyFont="1" applyFill="1" applyAlignment="1" applyProtection="1">
      <alignment horizontal="center" vertical="top" wrapText="1" shrinkToFit="1"/>
    </xf>
    <xf numFmtId="164" fontId="6" fillId="5" borderId="2" xfId="8" applyNumberFormat="1" applyFont="1" applyFill="1" applyAlignment="1" applyProtection="1">
      <alignment horizontal="right" vertical="top" wrapText="1" shrinkToFit="1"/>
    </xf>
    <xf numFmtId="0" fontId="6" fillId="5" borderId="2" xfId="6" applyNumberFormat="1" applyFont="1" applyFill="1" applyAlignment="1" applyProtection="1">
      <alignment horizontal="center" vertical="top" wrapText="1"/>
    </xf>
    <xf numFmtId="0" fontId="5" fillId="5" borderId="1" xfId="4" applyFont="1" applyFill="1" applyAlignment="1">
      <alignment horizontal="right" vertical="center" wrapText="1"/>
    </xf>
    <xf numFmtId="0" fontId="8" fillId="5" borderId="2" xfId="5" applyNumberFormat="1" applyFont="1" applyFill="1" applyAlignment="1" applyProtection="1">
      <alignment horizontal="center" vertical="center" wrapText="1"/>
    </xf>
    <xf numFmtId="1" fontId="8" fillId="5" borderId="2" xfId="7" applyNumberFormat="1" applyFont="1" applyFill="1" applyAlignment="1" applyProtection="1">
      <alignment horizontal="center" vertical="top" wrapText="1" shrinkToFit="1"/>
    </xf>
    <xf numFmtId="49" fontId="8" fillId="5" borderId="2" xfId="7" applyNumberFormat="1" applyFont="1" applyFill="1" applyAlignment="1" applyProtection="1">
      <alignment horizontal="center" vertical="top" wrapText="1" shrinkToFit="1"/>
    </xf>
    <xf numFmtId="164" fontId="8" fillId="5" borderId="2" xfId="8" applyNumberFormat="1" applyFont="1" applyFill="1" applyAlignment="1" applyProtection="1">
      <alignment horizontal="right" vertical="top" wrapText="1" shrinkToFit="1"/>
    </xf>
    <xf numFmtId="49" fontId="6" fillId="5" borderId="1" xfId="3" applyNumberFormat="1" applyFont="1" applyFill="1" applyAlignment="1" applyProtection="1">
      <alignment horizontal="center" wrapText="1"/>
    </xf>
    <xf numFmtId="49" fontId="6" fillId="5" borderId="1" xfId="4" applyNumberFormat="1" applyFont="1" applyFill="1" applyAlignment="1" applyProtection="1">
      <alignment horizontal="right" wrapText="1"/>
    </xf>
    <xf numFmtId="49" fontId="8" fillId="5" borderId="2" xfId="5" applyNumberFormat="1" applyFont="1" applyFill="1" applyAlignment="1" applyProtection="1">
      <alignment horizontal="center" vertical="center" wrapText="1"/>
    </xf>
    <xf numFmtId="49" fontId="8" fillId="5" borderId="2" xfId="6" applyNumberFormat="1" applyFont="1" applyFill="1" applyAlignment="1" applyProtection="1">
      <alignment horizontal="center" vertical="top" wrapText="1"/>
    </xf>
    <xf numFmtId="49" fontId="6" fillId="5" borderId="1" xfId="2" applyNumberFormat="1" applyFont="1" applyFill="1" applyAlignment="1" applyProtection="1">
      <alignment wrapText="1"/>
    </xf>
    <xf numFmtId="49" fontId="7" fillId="5" borderId="0" xfId="0" applyNumberFormat="1" applyFont="1" applyFill="1" applyAlignment="1" applyProtection="1">
      <alignment wrapText="1"/>
      <protection locked="0"/>
    </xf>
    <xf numFmtId="164" fontId="8" fillId="5" borderId="2" xfId="5" applyNumberFormat="1" applyFont="1" applyFill="1" applyAlignment="1" applyProtection="1">
      <alignment horizontal="right" vertical="center" wrapText="1"/>
    </xf>
    <xf numFmtId="0" fontId="8" fillId="5" borderId="2" xfId="5" applyNumberFormat="1" applyFont="1" applyFill="1" applyAlignment="1" applyProtection="1">
      <alignment horizontal="left" vertical="center" wrapText="1"/>
    </xf>
    <xf numFmtId="164" fontId="7" fillId="5" borderId="0" xfId="0" applyNumberFormat="1" applyFont="1" applyFill="1" applyAlignment="1" applyProtection="1">
      <alignment wrapText="1"/>
      <protection locked="0"/>
    </xf>
    <xf numFmtId="0" fontId="8" fillId="5" borderId="1" xfId="2" applyNumberFormat="1" applyFont="1" applyFill="1" applyProtection="1"/>
    <xf numFmtId="0" fontId="8" fillId="5" borderId="1" xfId="3" applyFont="1" applyFill="1" applyAlignment="1"/>
    <xf numFmtId="0" fontId="8" fillId="5" borderId="1" xfId="3" applyFont="1" applyFill="1" applyAlignment="1">
      <alignment horizontal="left"/>
    </xf>
    <xf numFmtId="0" fontId="7" fillId="5" borderId="0" xfId="0" applyFont="1" applyFill="1" applyProtection="1">
      <protection locked="0"/>
    </xf>
    <xf numFmtId="0" fontId="8" fillId="5" borderId="2" xfId="6" applyNumberFormat="1" applyFont="1" applyFill="1" applyAlignment="1" applyProtection="1">
      <alignment horizontal="justify" vertical="top" wrapText="1"/>
    </xf>
    <xf numFmtId="0" fontId="6" fillId="5" borderId="2" xfId="6" applyNumberFormat="1" applyFont="1" applyFill="1" applyAlignment="1" applyProtection="1">
      <alignment horizontal="justify" vertical="top" wrapText="1"/>
    </xf>
    <xf numFmtId="0" fontId="6" fillId="5" borderId="1" xfId="3" applyNumberFormat="1" applyFont="1" applyFill="1" applyAlignment="1" applyProtection="1">
      <alignment horizontal="center" wrapText="1"/>
    </xf>
    <xf numFmtId="0" fontId="6" fillId="5" borderId="1" xfId="3" applyFont="1" applyFill="1" applyAlignment="1">
      <alignment horizontal="center" wrapText="1"/>
    </xf>
    <xf numFmtId="49" fontId="9" fillId="5" borderId="1" xfId="0" applyNumberFormat="1" applyFont="1" applyFill="1" applyBorder="1" applyAlignment="1" applyProtection="1">
      <alignment horizontal="center" vertical="center" wrapText="1"/>
      <protection locked="0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5"/>
  <sheetViews>
    <sheetView showGridLines="0" tabSelected="1" view="pageBreakPreview" zoomScale="70" zoomScaleNormal="80" zoomScaleSheetLayoutView="70" workbookViewId="0">
      <selection activeCell="B11" sqref="B11"/>
    </sheetView>
  </sheetViews>
  <sheetFormatPr defaultRowHeight="18.75" outlineLevelRow="6" x14ac:dyDescent="0.3"/>
  <cols>
    <col min="1" max="1" width="8.85546875" style="20" customWidth="1"/>
    <col min="2" max="2" width="45.42578125" style="2" customWidth="1"/>
    <col min="3" max="3" width="10.7109375" style="2" customWidth="1"/>
    <col min="4" max="4" width="7.140625" style="2" customWidth="1"/>
    <col min="5" max="5" width="5.7109375" style="2" customWidth="1"/>
    <col min="6" max="6" width="5.42578125" style="2" customWidth="1"/>
    <col min="7" max="7" width="17.28515625" style="2" customWidth="1"/>
    <col min="8" max="8" width="15.85546875" style="2" customWidth="1"/>
    <col min="9" max="9" width="16.42578125" style="2" customWidth="1"/>
    <col min="10" max="10" width="9.140625" style="2" customWidth="1"/>
    <col min="11" max="16384" width="9.140625" style="2"/>
  </cols>
  <sheetData>
    <row r="1" spans="1:10" x14ac:dyDescent="0.3">
      <c r="G1" s="24" t="s">
        <v>588</v>
      </c>
    </row>
    <row r="2" spans="1:10" x14ac:dyDescent="0.3">
      <c r="G2" s="25" t="s">
        <v>584</v>
      </c>
    </row>
    <row r="3" spans="1:10" x14ac:dyDescent="0.3">
      <c r="G3" s="26" t="s">
        <v>585</v>
      </c>
    </row>
    <row r="4" spans="1:10" x14ac:dyDescent="0.3">
      <c r="G4" s="26" t="s">
        <v>586</v>
      </c>
    </row>
    <row r="5" spans="1:10" x14ac:dyDescent="0.3">
      <c r="G5" s="26" t="s">
        <v>594</v>
      </c>
    </row>
    <row r="6" spans="1:10" x14ac:dyDescent="0.3">
      <c r="G6" s="27"/>
    </row>
    <row r="7" spans="1:10" x14ac:dyDescent="0.3">
      <c r="G7" s="24" t="s">
        <v>587</v>
      </c>
    </row>
    <row r="8" spans="1:10" x14ac:dyDescent="0.3">
      <c r="G8" s="24" t="s">
        <v>584</v>
      </c>
    </row>
    <row r="9" spans="1:10" x14ac:dyDescent="0.3">
      <c r="G9" s="24" t="s">
        <v>585</v>
      </c>
    </row>
    <row r="10" spans="1:10" x14ac:dyDescent="0.3">
      <c r="G10" s="24" t="s">
        <v>586</v>
      </c>
    </row>
    <row r="11" spans="1:10" x14ac:dyDescent="0.3">
      <c r="G11" s="24" t="s">
        <v>593</v>
      </c>
    </row>
    <row r="13" spans="1:10" ht="19.5" customHeight="1" x14ac:dyDescent="0.3">
      <c r="A13" s="32" t="s">
        <v>589</v>
      </c>
      <c r="B13" s="32"/>
      <c r="C13" s="32"/>
      <c r="D13" s="32"/>
      <c r="E13" s="32"/>
      <c r="F13" s="32"/>
      <c r="G13" s="32"/>
      <c r="H13" s="32"/>
      <c r="I13" s="32"/>
    </row>
    <row r="14" spans="1:10" ht="19.5" customHeight="1" x14ac:dyDescent="0.3">
      <c r="A14" s="32" t="s">
        <v>591</v>
      </c>
      <c r="B14" s="32"/>
      <c r="C14" s="32"/>
      <c r="D14" s="32"/>
      <c r="E14" s="32"/>
      <c r="F14" s="32"/>
      <c r="G14" s="32"/>
      <c r="H14" s="32"/>
      <c r="I14" s="32"/>
      <c r="J14" s="1"/>
    </row>
    <row r="15" spans="1:10" ht="19.5" customHeight="1" x14ac:dyDescent="0.3">
      <c r="A15" s="32" t="s">
        <v>590</v>
      </c>
      <c r="B15" s="32"/>
      <c r="C15" s="32"/>
      <c r="D15" s="32"/>
      <c r="E15" s="32"/>
      <c r="F15" s="32"/>
      <c r="G15" s="32"/>
      <c r="H15" s="32"/>
      <c r="I15" s="32"/>
      <c r="J15" s="1"/>
    </row>
    <row r="16" spans="1:10" ht="19.5" customHeight="1" x14ac:dyDescent="0.3">
      <c r="A16" s="32" t="s">
        <v>592</v>
      </c>
      <c r="B16" s="32"/>
      <c r="C16" s="32"/>
      <c r="D16" s="32"/>
      <c r="E16" s="32"/>
      <c r="F16" s="32"/>
      <c r="G16" s="32"/>
      <c r="H16" s="32"/>
      <c r="I16" s="32"/>
      <c r="J16" s="1"/>
    </row>
    <row r="17" spans="1:10" ht="15.75" customHeight="1" x14ac:dyDescent="0.3">
      <c r="A17" s="15"/>
      <c r="B17" s="30"/>
      <c r="C17" s="31"/>
      <c r="D17" s="31"/>
      <c r="E17" s="31"/>
      <c r="F17" s="31"/>
      <c r="G17" s="31"/>
      <c r="H17" s="31"/>
      <c r="I17" s="31"/>
      <c r="J17" s="1"/>
    </row>
    <row r="18" spans="1:10" x14ac:dyDescent="0.3">
      <c r="A18" s="16"/>
      <c r="B18" s="3"/>
      <c r="C18" s="4"/>
      <c r="D18" s="4"/>
      <c r="E18" s="4"/>
      <c r="F18" s="4"/>
      <c r="G18" s="4"/>
      <c r="H18" s="4"/>
      <c r="I18" s="10" t="s">
        <v>346</v>
      </c>
      <c r="J18" s="1"/>
    </row>
    <row r="19" spans="1:10" ht="37.5" x14ac:dyDescent="0.3">
      <c r="A19" s="17" t="s">
        <v>117</v>
      </c>
      <c r="B19" s="11" t="s">
        <v>118</v>
      </c>
      <c r="C19" s="11" t="s">
        <v>339</v>
      </c>
      <c r="D19" s="11" t="s">
        <v>342</v>
      </c>
      <c r="E19" s="11" t="s">
        <v>340</v>
      </c>
      <c r="F19" s="11" t="s">
        <v>341</v>
      </c>
      <c r="G19" s="11" t="s">
        <v>343</v>
      </c>
      <c r="H19" s="11" t="s">
        <v>344</v>
      </c>
      <c r="I19" s="11" t="s">
        <v>345</v>
      </c>
      <c r="J19" s="1"/>
    </row>
    <row r="20" spans="1:10" x14ac:dyDescent="0.3">
      <c r="A20" s="5">
        <v>1</v>
      </c>
      <c r="B20" s="5">
        <v>2</v>
      </c>
      <c r="C20" s="5">
        <v>3</v>
      </c>
      <c r="D20" s="5">
        <v>4</v>
      </c>
      <c r="E20" s="5">
        <v>5</v>
      </c>
      <c r="F20" s="5">
        <v>6</v>
      </c>
      <c r="G20" s="5">
        <v>7</v>
      </c>
      <c r="H20" s="5">
        <v>8</v>
      </c>
      <c r="I20" s="5">
        <v>9</v>
      </c>
      <c r="J20" s="1"/>
    </row>
    <row r="21" spans="1:10" x14ac:dyDescent="0.3">
      <c r="A21" s="5"/>
      <c r="B21" s="22" t="s">
        <v>347</v>
      </c>
      <c r="C21" s="5"/>
      <c r="D21" s="5"/>
      <c r="E21" s="5"/>
      <c r="F21" s="5"/>
      <c r="G21" s="21">
        <f>G22+G113+G117+G123+G160+G167+G174+G302</f>
        <v>2376297.2353000003</v>
      </c>
      <c r="H21" s="21">
        <f>H22+H113+H117+H123+H160+H167+H174+H302</f>
        <v>1595421.4629600001</v>
      </c>
      <c r="I21" s="21">
        <f>I22+I113+I117+I123+I160+I167+I174+I302</f>
        <v>2022876.5285</v>
      </c>
      <c r="J21" s="1"/>
    </row>
    <row r="22" spans="1:10" ht="112.5" x14ac:dyDescent="0.3">
      <c r="A22" s="18">
        <v>1</v>
      </c>
      <c r="B22" s="28" t="s">
        <v>22</v>
      </c>
      <c r="C22" s="12" t="s">
        <v>122</v>
      </c>
      <c r="D22" s="12"/>
      <c r="E22" s="13"/>
      <c r="F22" s="13"/>
      <c r="G22" s="14">
        <f>G23+G64+G80+G96+G105</f>
        <v>1063113.13843</v>
      </c>
      <c r="H22" s="14">
        <f>H23+H64+H80+H96+H105</f>
        <v>1117137.0825800002</v>
      </c>
      <c r="I22" s="14">
        <v>885111.06163999997</v>
      </c>
      <c r="J22" s="1"/>
    </row>
    <row r="23" spans="1:10" ht="56.25" outlineLevel="1" x14ac:dyDescent="0.3">
      <c r="A23" s="18" t="s">
        <v>348</v>
      </c>
      <c r="B23" s="28" t="s">
        <v>23</v>
      </c>
      <c r="C23" s="12" t="s">
        <v>123</v>
      </c>
      <c r="D23" s="12"/>
      <c r="E23" s="13"/>
      <c r="F23" s="13"/>
      <c r="G23" s="14">
        <f>G24+G41+G48+G53+G56+G59+G62</f>
        <v>908590.3337800001</v>
      </c>
      <c r="H23" s="14">
        <f>H24+H41+H48+H53+H56+H59+H62</f>
        <v>1000214.2395800001</v>
      </c>
      <c r="I23" s="14">
        <v>764283.21764000005</v>
      </c>
      <c r="J23" s="1"/>
    </row>
    <row r="24" spans="1:10" ht="112.5" outlineLevel="2" x14ac:dyDescent="0.3">
      <c r="A24" s="18" t="s">
        <v>372</v>
      </c>
      <c r="B24" s="28" t="s">
        <v>24</v>
      </c>
      <c r="C24" s="12" t="s">
        <v>124</v>
      </c>
      <c r="D24" s="12"/>
      <c r="E24" s="13"/>
      <c r="F24" s="13"/>
      <c r="G24" s="14">
        <f>G25+G26+G27+G28+G29+G30+G31+G32+G33+G34+G35+G36+G37+G38+G39+G40</f>
        <v>193719.81746000005</v>
      </c>
      <c r="H24" s="14">
        <f>H25+H26+H27+H28+H29+H30+H31+H32+H33+H34+H35+H36+H37+H38+H39+H40</f>
        <v>114108.40954000001</v>
      </c>
      <c r="I24" s="14">
        <v>144578.81763999999</v>
      </c>
      <c r="J24" s="1"/>
    </row>
    <row r="25" spans="1:10" ht="206.25" outlineLevel="6" x14ac:dyDescent="0.3">
      <c r="A25" s="9"/>
      <c r="B25" s="29" t="s">
        <v>442</v>
      </c>
      <c r="C25" s="6" t="s">
        <v>125</v>
      </c>
      <c r="D25" s="6" t="s">
        <v>0</v>
      </c>
      <c r="E25" s="7" t="s">
        <v>8</v>
      </c>
      <c r="F25" s="7" t="s">
        <v>9</v>
      </c>
      <c r="G25" s="8">
        <v>15878.94</v>
      </c>
      <c r="H25" s="8">
        <v>13409</v>
      </c>
      <c r="I25" s="8">
        <v>17456</v>
      </c>
      <c r="J25" s="1"/>
    </row>
    <row r="26" spans="1:10" ht="112.5" outlineLevel="6" x14ac:dyDescent="0.3">
      <c r="A26" s="9"/>
      <c r="B26" s="29" t="s">
        <v>443</v>
      </c>
      <c r="C26" s="6" t="s">
        <v>125</v>
      </c>
      <c r="D26" s="6" t="s">
        <v>1</v>
      </c>
      <c r="E26" s="7" t="s">
        <v>8</v>
      </c>
      <c r="F26" s="7" t="s">
        <v>9</v>
      </c>
      <c r="G26" s="8">
        <v>16507.52363</v>
      </c>
      <c r="H26" s="8">
        <f>14236.172-510</f>
        <v>13726.172</v>
      </c>
      <c r="I26" s="8">
        <v>15939.191999999999</v>
      </c>
      <c r="J26" s="1"/>
    </row>
    <row r="27" spans="1:10" ht="131.25" outlineLevel="6" x14ac:dyDescent="0.3">
      <c r="A27" s="9"/>
      <c r="B27" s="29" t="s">
        <v>444</v>
      </c>
      <c r="C27" s="6" t="s">
        <v>125</v>
      </c>
      <c r="D27" s="6" t="s">
        <v>2</v>
      </c>
      <c r="E27" s="7" t="s">
        <v>8</v>
      </c>
      <c r="F27" s="7" t="s">
        <v>9</v>
      </c>
      <c r="G27" s="8">
        <v>30985.932860000001</v>
      </c>
      <c r="H27" s="8">
        <v>18829</v>
      </c>
      <c r="I27" s="8">
        <v>29561.48</v>
      </c>
      <c r="J27" s="1"/>
    </row>
    <row r="28" spans="1:10" ht="75" outlineLevel="6" x14ac:dyDescent="0.3">
      <c r="A28" s="9"/>
      <c r="B28" s="29" t="s">
        <v>445</v>
      </c>
      <c r="C28" s="6" t="s">
        <v>125</v>
      </c>
      <c r="D28" s="6" t="s">
        <v>3</v>
      </c>
      <c r="E28" s="7" t="s">
        <v>8</v>
      </c>
      <c r="F28" s="7" t="s">
        <v>9</v>
      </c>
      <c r="G28" s="8">
        <v>20</v>
      </c>
      <c r="H28" s="8">
        <v>20</v>
      </c>
      <c r="I28" s="8">
        <v>20</v>
      </c>
      <c r="J28" s="1"/>
    </row>
    <row r="29" spans="1:10" ht="225" outlineLevel="6" x14ac:dyDescent="0.3">
      <c r="A29" s="9"/>
      <c r="B29" s="29" t="s">
        <v>446</v>
      </c>
      <c r="C29" s="6" t="s">
        <v>126</v>
      </c>
      <c r="D29" s="6" t="s">
        <v>0</v>
      </c>
      <c r="E29" s="7" t="s">
        <v>8</v>
      </c>
      <c r="F29" s="7" t="s">
        <v>10</v>
      </c>
      <c r="G29" s="8">
        <v>1619.15</v>
      </c>
      <c r="H29" s="8">
        <v>879</v>
      </c>
      <c r="I29" s="8">
        <v>879</v>
      </c>
      <c r="J29" s="1"/>
    </row>
    <row r="30" spans="1:10" ht="131.25" outlineLevel="6" x14ac:dyDescent="0.3">
      <c r="A30" s="9"/>
      <c r="B30" s="29" t="s">
        <v>447</v>
      </c>
      <c r="C30" s="6" t="s">
        <v>126</v>
      </c>
      <c r="D30" s="6" t="s">
        <v>1</v>
      </c>
      <c r="E30" s="7" t="s">
        <v>8</v>
      </c>
      <c r="F30" s="7" t="s">
        <v>10</v>
      </c>
      <c r="G30" s="8">
        <v>27855.691559999999</v>
      </c>
      <c r="H30" s="8">
        <f>22188.55554-592-5966.648</f>
        <v>15629.90754</v>
      </c>
      <c r="I30" s="8">
        <v>19710.638999999999</v>
      </c>
      <c r="J30" s="1"/>
    </row>
    <row r="31" spans="1:10" ht="150" outlineLevel="6" x14ac:dyDescent="0.3">
      <c r="A31" s="9"/>
      <c r="B31" s="29" t="s">
        <v>448</v>
      </c>
      <c r="C31" s="6" t="s">
        <v>126</v>
      </c>
      <c r="D31" s="6" t="s">
        <v>2</v>
      </c>
      <c r="E31" s="7" t="s">
        <v>8</v>
      </c>
      <c r="F31" s="7" t="s">
        <v>10</v>
      </c>
      <c r="G31" s="8">
        <f>50841.5007+630.7</f>
        <v>51472.200699999994</v>
      </c>
      <c r="H31" s="8">
        <f>40682.13-15001.5</f>
        <v>25680.629999999997</v>
      </c>
      <c r="I31" s="8">
        <v>35110.50664</v>
      </c>
      <c r="J31" s="1"/>
    </row>
    <row r="32" spans="1:10" ht="93.75" outlineLevel="6" x14ac:dyDescent="0.3">
      <c r="A32" s="9"/>
      <c r="B32" s="29" t="s">
        <v>449</v>
      </c>
      <c r="C32" s="6" t="s">
        <v>126</v>
      </c>
      <c r="D32" s="6" t="s">
        <v>3</v>
      </c>
      <c r="E32" s="7" t="s">
        <v>8</v>
      </c>
      <c r="F32" s="7" t="s">
        <v>10</v>
      </c>
      <c r="G32" s="8">
        <v>70</v>
      </c>
      <c r="H32" s="8">
        <v>70</v>
      </c>
      <c r="I32" s="8">
        <v>70</v>
      </c>
      <c r="J32" s="1"/>
    </row>
    <row r="33" spans="1:10" ht="168.75" outlineLevel="6" x14ac:dyDescent="0.3">
      <c r="A33" s="9"/>
      <c r="B33" s="29" t="s">
        <v>450</v>
      </c>
      <c r="C33" s="6" t="s">
        <v>127</v>
      </c>
      <c r="D33" s="6" t="s">
        <v>1</v>
      </c>
      <c r="E33" s="7" t="s">
        <v>8</v>
      </c>
      <c r="F33" s="7" t="s">
        <v>10</v>
      </c>
      <c r="G33" s="8">
        <v>4504.1605300000001</v>
      </c>
      <c r="H33" s="8">
        <v>4497.8</v>
      </c>
      <c r="I33" s="8">
        <v>4438.3</v>
      </c>
      <c r="J33" s="1"/>
    </row>
    <row r="34" spans="1:10" ht="187.5" outlineLevel="6" x14ac:dyDescent="0.3">
      <c r="A34" s="9"/>
      <c r="B34" s="29" t="s">
        <v>451</v>
      </c>
      <c r="C34" s="6" t="s">
        <v>127</v>
      </c>
      <c r="D34" s="6" t="s">
        <v>2</v>
      </c>
      <c r="E34" s="7" t="s">
        <v>8</v>
      </c>
      <c r="F34" s="7" t="s">
        <v>10</v>
      </c>
      <c r="G34" s="8">
        <v>15049.752420000001</v>
      </c>
      <c r="H34" s="8">
        <v>15028.5</v>
      </c>
      <c r="I34" s="8">
        <v>14829.7</v>
      </c>
      <c r="J34" s="1"/>
    </row>
    <row r="35" spans="1:10" ht="112.5" outlineLevel="6" x14ac:dyDescent="0.3">
      <c r="A35" s="9"/>
      <c r="B35" s="29" t="s">
        <v>452</v>
      </c>
      <c r="C35" s="6" t="s">
        <v>128</v>
      </c>
      <c r="D35" s="6" t="s">
        <v>1</v>
      </c>
      <c r="E35" s="7" t="s">
        <v>8</v>
      </c>
      <c r="F35" s="7" t="s">
        <v>10</v>
      </c>
      <c r="G35" s="8">
        <v>1258.2</v>
      </c>
      <c r="H35" s="8">
        <v>1308.5999999999999</v>
      </c>
      <c r="I35" s="8">
        <v>1361</v>
      </c>
      <c r="J35" s="1"/>
    </row>
    <row r="36" spans="1:10" ht="187.5" outlineLevel="6" x14ac:dyDescent="0.3">
      <c r="A36" s="9"/>
      <c r="B36" s="29" t="s">
        <v>453</v>
      </c>
      <c r="C36" s="6" t="s">
        <v>128</v>
      </c>
      <c r="D36" s="6" t="s">
        <v>2</v>
      </c>
      <c r="E36" s="7" t="s">
        <v>8</v>
      </c>
      <c r="F36" s="7" t="s">
        <v>10</v>
      </c>
      <c r="G36" s="8">
        <v>4162.6000000000004</v>
      </c>
      <c r="H36" s="8">
        <v>4329.8</v>
      </c>
      <c r="I36" s="8">
        <v>4503</v>
      </c>
      <c r="J36" s="1"/>
    </row>
    <row r="37" spans="1:10" ht="225" outlineLevel="6" x14ac:dyDescent="0.3">
      <c r="A37" s="9"/>
      <c r="B37" s="29" t="s">
        <v>454</v>
      </c>
      <c r="C37" s="6" t="s">
        <v>129</v>
      </c>
      <c r="D37" s="6" t="s">
        <v>2</v>
      </c>
      <c r="E37" s="7" t="s">
        <v>8</v>
      </c>
      <c r="F37" s="7" t="s">
        <v>10</v>
      </c>
      <c r="G37" s="8">
        <v>600</v>
      </c>
      <c r="H37" s="8">
        <v>600</v>
      </c>
      <c r="I37" s="8">
        <v>600</v>
      </c>
      <c r="J37" s="1"/>
    </row>
    <row r="38" spans="1:10" ht="131.25" outlineLevel="6" x14ac:dyDescent="0.3">
      <c r="A38" s="9"/>
      <c r="B38" s="29" t="s">
        <v>455</v>
      </c>
      <c r="C38" s="6" t="s">
        <v>130</v>
      </c>
      <c r="D38" s="6" t="s">
        <v>1</v>
      </c>
      <c r="E38" s="7" t="s">
        <v>8</v>
      </c>
      <c r="F38" s="7" t="s">
        <v>10</v>
      </c>
      <c r="G38" s="8">
        <v>14378.04276</v>
      </c>
      <c r="H38" s="8">
        <v>0</v>
      </c>
      <c r="I38" s="8">
        <v>0</v>
      </c>
      <c r="J38" s="1"/>
    </row>
    <row r="39" spans="1:10" ht="150" outlineLevel="6" x14ac:dyDescent="0.3">
      <c r="A39" s="9"/>
      <c r="B39" s="29" t="s">
        <v>456</v>
      </c>
      <c r="C39" s="6" t="s">
        <v>130</v>
      </c>
      <c r="D39" s="6" t="s">
        <v>2</v>
      </c>
      <c r="E39" s="7" t="s">
        <v>8</v>
      </c>
      <c r="F39" s="7" t="s">
        <v>10</v>
      </c>
      <c r="G39" s="8">
        <v>9255.893</v>
      </c>
      <c r="H39" s="8">
        <v>0</v>
      </c>
      <c r="I39" s="8">
        <v>0</v>
      </c>
      <c r="J39" s="1"/>
    </row>
    <row r="40" spans="1:10" ht="131.25" outlineLevel="6" x14ac:dyDescent="0.3">
      <c r="A40" s="9"/>
      <c r="B40" s="29" t="s">
        <v>457</v>
      </c>
      <c r="C40" s="6" t="s">
        <v>131</v>
      </c>
      <c r="D40" s="6" t="s">
        <v>1</v>
      </c>
      <c r="E40" s="7" t="s">
        <v>8</v>
      </c>
      <c r="F40" s="7" t="s">
        <v>10</v>
      </c>
      <c r="G40" s="8">
        <v>101.73</v>
      </c>
      <c r="H40" s="8">
        <v>100</v>
      </c>
      <c r="I40" s="8">
        <v>100</v>
      </c>
      <c r="J40" s="1"/>
    </row>
    <row r="41" spans="1:10" ht="93.75" outlineLevel="2" x14ac:dyDescent="0.3">
      <c r="A41" s="18" t="s">
        <v>373</v>
      </c>
      <c r="B41" s="28" t="s">
        <v>25</v>
      </c>
      <c r="C41" s="12" t="s">
        <v>132</v>
      </c>
      <c r="D41" s="12"/>
      <c r="E41" s="13"/>
      <c r="F41" s="13"/>
      <c r="G41" s="14">
        <v>472394.5</v>
      </c>
      <c r="H41" s="14">
        <v>496072.3</v>
      </c>
      <c r="I41" s="14">
        <v>534024.69999999995</v>
      </c>
      <c r="J41" s="1"/>
    </row>
    <row r="42" spans="1:10" ht="281.25" outlineLevel="6" x14ac:dyDescent="0.3">
      <c r="A42" s="9"/>
      <c r="B42" s="29" t="s">
        <v>458</v>
      </c>
      <c r="C42" s="6" t="s">
        <v>133</v>
      </c>
      <c r="D42" s="6" t="s">
        <v>0</v>
      </c>
      <c r="E42" s="7" t="s">
        <v>8</v>
      </c>
      <c r="F42" s="7" t="s">
        <v>10</v>
      </c>
      <c r="G42" s="8">
        <v>127166.9</v>
      </c>
      <c r="H42" s="8">
        <v>143627.79999999999</v>
      </c>
      <c r="I42" s="8">
        <v>155230.29999999999</v>
      </c>
      <c r="J42" s="1"/>
    </row>
    <row r="43" spans="1:10" ht="187.5" outlineLevel="6" x14ac:dyDescent="0.3">
      <c r="A43" s="9"/>
      <c r="B43" s="29" t="s">
        <v>459</v>
      </c>
      <c r="C43" s="6" t="s">
        <v>133</v>
      </c>
      <c r="D43" s="6" t="s">
        <v>1</v>
      </c>
      <c r="E43" s="7" t="s">
        <v>8</v>
      </c>
      <c r="F43" s="7" t="s">
        <v>10</v>
      </c>
      <c r="G43" s="8">
        <v>5149.3980000000001</v>
      </c>
      <c r="H43" s="8">
        <v>0</v>
      </c>
      <c r="I43" s="8">
        <v>0</v>
      </c>
      <c r="J43" s="1"/>
    </row>
    <row r="44" spans="1:10" ht="206.25" outlineLevel="6" x14ac:dyDescent="0.3">
      <c r="A44" s="9"/>
      <c r="B44" s="29" t="s">
        <v>460</v>
      </c>
      <c r="C44" s="6" t="s">
        <v>133</v>
      </c>
      <c r="D44" s="6" t="s">
        <v>2</v>
      </c>
      <c r="E44" s="7" t="s">
        <v>8</v>
      </c>
      <c r="F44" s="7" t="s">
        <v>10</v>
      </c>
      <c r="G44" s="8">
        <v>221985.302</v>
      </c>
      <c r="H44" s="8">
        <v>233696</v>
      </c>
      <c r="I44" s="8">
        <v>252574.3</v>
      </c>
      <c r="J44" s="1"/>
    </row>
    <row r="45" spans="1:10" ht="225" outlineLevel="6" x14ac:dyDescent="0.3">
      <c r="A45" s="9"/>
      <c r="B45" s="29" t="s">
        <v>461</v>
      </c>
      <c r="C45" s="6" t="s">
        <v>134</v>
      </c>
      <c r="D45" s="6" t="s">
        <v>0</v>
      </c>
      <c r="E45" s="7" t="s">
        <v>8</v>
      </c>
      <c r="F45" s="7" t="s">
        <v>9</v>
      </c>
      <c r="G45" s="8">
        <v>58381.9</v>
      </c>
      <c r="H45" s="8">
        <v>59900.7</v>
      </c>
      <c r="I45" s="8">
        <v>63669.599999999999</v>
      </c>
      <c r="J45" s="1"/>
    </row>
    <row r="46" spans="1:10" ht="131.25" outlineLevel="6" x14ac:dyDescent="0.3">
      <c r="A46" s="9"/>
      <c r="B46" s="29" t="s">
        <v>462</v>
      </c>
      <c r="C46" s="6" t="s">
        <v>134</v>
      </c>
      <c r="D46" s="6" t="s">
        <v>1</v>
      </c>
      <c r="E46" s="7" t="s">
        <v>8</v>
      </c>
      <c r="F46" s="7" t="s">
        <v>9</v>
      </c>
      <c r="G46" s="8">
        <v>1184.7</v>
      </c>
      <c r="H46" s="8">
        <v>239.3</v>
      </c>
      <c r="I46" s="8">
        <v>254.5</v>
      </c>
      <c r="J46" s="1"/>
    </row>
    <row r="47" spans="1:10" ht="150" outlineLevel="6" x14ac:dyDescent="0.3">
      <c r="A47" s="9"/>
      <c r="B47" s="29" t="s">
        <v>463</v>
      </c>
      <c r="C47" s="6" t="s">
        <v>134</v>
      </c>
      <c r="D47" s="6" t="s">
        <v>2</v>
      </c>
      <c r="E47" s="7" t="s">
        <v>8</v>
      </c>
      <c r="F47" s="7" t="s">
        <v>9</v>
      </c>
      <c r="G47" s="8">
        <v>58526.3</v>
      </c>
      <c r="H47" s="8">
        <v>58608.5</v>
      </c>
      <c r="I47" s="8">
        <v>62296</v>
      </c>
      <c r="J47" s="1"/>
    </row>
    <row r="48" spans="1:10" ht="75" outlineLevel="2" x14ac:dyDescent="0.3">
      <c r="A48" s="18" t="s">
        <v>374</v>
      </c>
      <c r="B48" s="28" t="s">
        <v>26</v>
      </c>
      <c r="C48" s="12" t="s">
        <v>135</v>
      </c>
      <c r="D48" s="12"/>
      <c r="E48" s="13"/>
      <c r="F48" s="13"/>
      <c r="G48" s="14">
        <f>G49+G50+G51+G52</f>
        <v>131487.50636</v>
      </c>
      <c r="H48" s="14">
        <f>H49+H50+H51+H52</f>
        <v>91677.830040000015</v>
      </c>
      <c r="I48" s="14">
        <v>63649.9</v>
      </c>
      <c r="J48" s="1"/>
    </row>
    <row r="49" spans="1:10" ht="225" outlineLevel="6" x14ac:dyDescent="0.3">
      <c r="A49" s="9"/>
      <c r="B49" s="29" t="s">
        <v>464</v>
      </c>
      <c r="C49" s="6" t="s">
        <v>136</v>
      </c>
      <c r="D49" s="6" t="s">
        <v>0</v>
      </c>
      <c r="E49" s="7" t="s">
        <v>8</v>
      </c>
      <c r="F49" s="7" t="s">
        <v>11</v>
      </c>
      <c r="G49" s="8">
        <v>80191.743799999997</v>
      </c>
      <c r="H49" s="8">
        <v>56306</v>
      </c>
      <c r="I49" s="8">
        <v>44866.3</v>
      </c>
      <c r="J49" s="1"/>
    </row>
    <row r="50" spans="1:10" ht="131.25" outlineLevel="6" x14ac:dyDescent="0.3">
      <c r="A50" s="9"/>
      <c r="B50" s="29" t="s">
        <v>465</v>
      </c>
      <c r="C50" s="6" t="s">
        <v>136</v>
      </c>
      <c r="D50" s="6" t="s">
        <v>1</v>
      </c>
      <c r="E50" s="7" t="s">
        <v>8</v>
      </c>
      <c r="F50" s="7" t="s">
        <v>11</v>
      </c>
      <c r="G50" s="8">
        <f>28379.70856+4007.8</f>
        <v>32387.508559999998</v>
      </c>
      <c r="H50" s="8">
        <f>15054.377-538</f>
        <v>14516.377</v>
      </c>
      <c r="I50" s="8">
        <v>2000</v>
      </c>
      <c r="J50" s="1"/>
    </row>
    <row r="51" spans="1:10" ht="131.25" outlineLevel="6" x14ac:dyDescent="0.3">
      <c r="A51" s="9"/>
      <c r="B51" s="29" t="s">
        <v>466</v>
      </c>
      <c r="C51" s="6" t="s">
        <v>136</v>
      </c>
      <c r="D51" s="6" t="s">
        <v>2</v>
      </c>
      <c r="E51" s="7" t="s">
        <v>8</v>
      </c>
      <c r="F51" s="7" t="s">
        <v>11</v>
      </c>
      <c r="G51" s="8">
        <f>15758.454+607.2</f>
        <v>16365.654</v>
      </c>
      <c r="H51" s="8">
        <v>17237.114000000001</v>
      </c>
      <c r="I51" s="8">
        <v>16783.599999999999</v>
      </c>
      <c r="J51" s="1"/>
    </row>
    <row r="52" spans="1:10" ht="93.75" outlineLevel="6" x14ac:dyDescent="0.3">
      <c r="A52" s="9"/>
      <c r="B52" s="29" t="s">
        <v>467</v>
      </c>
      <c r="C52" s="6" t="s">
        <v>136</v>
      </c>
      <c r="D52" s="6" t="s">
        <v>3</v>
      </c>
      <c r="E52" s="7" t="s">
        <v>8</v>
      </c>
      <c r="F52" s="7" t="s">
        <v>11</v>
      </c>
      <c r="G52" s="8">
        <v>2542.6</v>
      </c>
      <c r="H52" s="8">
        <v>3618.3390399999998</v>
      </c>
      <c r="I52" s="8">
        <v>0</v>
      </c>
      <c r="J52" s="1"/>
    </row>
    <row r="53" spans="1:10" ht="112.5" outlineLevel="2" x14ac:dyDescent="0.3">
      <c r="A53" s="18" t="s">
        <v>375</v>
      </c>
      <c r="B53" s="28" t="s">
        <v>27</v>
      </c>
      <c r="C53" s="12" t="s">
        <v>137</v>
      </c>
      <c r="D53" s="12"/>
      <c r="E53" s="13"/>
      <c r="F53" s="13"/>
      <c r="G53" s="14">
        <f>G54+G55</f>
        <v>75615.627160000004</v>
      </c>
      <c r="H53" s="14">
        <f>H54+H55</f>
        <v>273325.90000000002</v>
      </c>
      <c r="I53" s="14">
        <v>0</v>
      </c>
      <c r="J53" s="1"/>
    </row>
    <row r="54" spans="1:10" ht="150" outlineLevel="6" x14ac:dyDescent="0.3">
      <c r="A54" s="9"/>
      <c r="B54" s="29" t="s">
        <v>468</v>
      </c>
      <c r="C54" s="6" t="s">
        <v>138</v>
      </c>
      <c r="D54" s="6" t="s">
        <v>4</v>
      </c>
      <c r="E54" s="7" t="s">
        <v>8</v>
      </c>
      <c r="F54" s="7" t="s">
        <v>12</v>
      </c>
      <c r="G54" s="8">
        <f>88191.32716-25789.3-2364</f>
        <v>60038.027159999998</v>
      </c>
      <c r="H54" s="8">
        <v>0</v>
      </c>
      <c r="I54" s="8">
        <v>0</v>
      </c>
      <c r="J54" s="1"/>
    </row>
    <row r="55" spans="1:10" ht="112.5" outlineLevel="6" x14ac:dyDescent="0.3">
      <c r="A55" s="9"/>
      <c r="B55" s="29" t="s">
        <v>469</v>
      </c>
      <c r="C55" s="6" t="s">
        <v>139</v>
      </c>
      <c r="D55" s="6" t="s">
        <v>4</v>
      </c>
      <c r="E55" s="7" t="s">
        <v>8</v>
      </c>
      <c r="F55" s="7" t="s">
        <v>12</v>
      </c>
      <c r="G55" s="8">
        <v>15577.6</v>
      </c>
      <c r="H55" s="8">
        <f>271685.9+1640</f>
        <v>273325.90000000002</v>
      </c>
      <c r="I55" s="8">
        <v>0</v>
      </c>
      <c r="J55" s="1"/>
    </row>
    <row r="56" spans="1:10" ht="150" outlineLevel="2" x14ac:dyDescent="0.3">
      <c r="A56" s="18" t="s">
        <v>376</v>
      </c>
      <c r="B56" s="28" t="s">
        <v>28</v>
      </c>
      <c r="C56" s="12" t="s">
        <v>140</v>
      </c>
      <c r="D56" s="12"/>
      <c r="E56" s="13"/>
      <c r="F56" s="13"/>
      <c r="G56" s="14">
        <v>22029.8</v>
      </c>
      <c r="H56" s="14">
        <v>22029.8</v>
      </c>
      <c r="I56" s="14">
        <v>22029.8</v>
      </c>
      <c r="J56" s="1"/>
    </row>
    <row r="57" spans="1:10" ht="262.5" outlineLevel="6" x14ac:dyDescent="0.3">
      <c r="A57" s="9"/>
      <c r="B57" s="29" t="s">
        <v>470</v>
      </c>
      <c r="C57" s="6" t="s">
        <v>141</v>
      </c>
      <c r="D57" s="6" t="s">
        <v>0</v>
      </c>
      <c r="E57" s="7" t="s">
        <v>8</v>
      </c>
      <c r="F57" s="7" t="s">
        <v>10</v>
      </c>
      <c r="G57" s="8">
        <v>9218.2000000000007</v>
      </c>
      <c r="H57" s="8">
        <v>9218.2000000000007</v>
      </c>
      <c r="I57" s="8">
        <v>9218.2000000000007</v>
      </c>
      <c r="J57" s="1"/>
    </row>
    <row r="58" spans="1:10" ht="187.5" outlineLevel="6" x14ac:dyDescent="0.3">
      <c r="A58" s="9"/>
      <c r="B58" s="29" t="s">
        <v>471</v>
      </c>
      <c r="C58" s="6" t="s">
        <v>141</v>
      </c>
      <c r="D58" s="6" t="s">
        <v>2</v>
      </c>
      <c r="E58" s="7" t="s">
        <v>8</v>
      </c>
      <c r="F58" s="7" t="s">
        <v>10</v>
      </c>
      <c r="G58" s="8">
        <v>12811.6</v>
      </c>
      <c r="H58" s="8">
        <v>12811.6</v>
      </c>
      <c r="I58" s="8">
        <v>12811.6</v>
      </c>
      <c r="J58" s="1"/>
    </row>
    <row r="59" spans="1:10" ht="75" outlineLevel="2" x14ac:dyDescent="0.3">
      <c r="A59" s="18" t="s">
        <v>377</v>
      </c>
      <c r="B59" s="28" t="s">
        <v>29</v>
      </c>
      <c r="C59" s="12" t="s">
        <v>142</v>
      </c>
      <c r="D59" s="12"/>
      <c r="E59" s="13"/>
      <c r="F59" s="13"/>
      <c r="G59" s="14">
        <v>11531.434380000001</v>
      </c>
      <c r="H59" s="14">
        <v>3000</v>
      </c>
      <c r="I59" s="14">
        <v>0</v>
      </c>
      <c r="J59" s="1"/>
    </row>
    <row r="60" spans="1:10" ht="93.75" outlineLevel="6" x14ac:dyDescent="0.3">
      <c r="A60" s="9"/>
      <c r="B60" s="29" t="s">
        <v>472</v>
      </c>
      <c r="C60" s="6" t="s">
        <v>143</v>
      </c>
      <c r="D60" s="6" t="s">
        <v>1</v>
      </c>
      <c r="E60" s="7" t="s">
        <v>8</v>
      </c>
      <c r="F60" s="7" t="s">
        <v>10</v>
      </c>
      <c r="G60" s="8">
        <v>11531.434380000001</v>
      </c>
      <c r="H60" s="8">
        <v>0</v>
      </c>
      <c r="I60" s="8">
        <v>0</v>
      </c>
      <c r="J60" s="1"/>
    </row>
    <row r="61" spans="1:10" ht="112.5" outlineLevel="6" x14ac:dyDescent="0.3">
      <c r="A61" s="9"/>
      <c r="B61" s="29" t="s">
        <v>473</v>
      </c>
      <c r="C61" s="6" t="s">
        <v>143</v>
      </c>
      <c r="D61" s="6" t="s">
        <v>2</v>
      </c>
      <c r="E61" s="7" t="s">
        <v>8</v>
      </c>
      <c r="F61" s="7" t="s">
        <v>10</v>
      </c>
      <c r="G61" s="8">
        <v>0</v>
      </c>
      <c r="H61" s="8">
        <v>3000</v>
      </c>
      <c r="I61" s="8">
        <v>0</v>
      </c>
      <c r="J61" s="1"/>
    </row>
    <row r="62" spans="1:10" ht="37.5" outlineLevel="2" x14ac:dyDescent="0.3">
      <c r="A62" s="18" t="s">
        <v>378</v>
      </c>
      <c r="B62" s="28" t="s">
        <v>30</v>
      </c>
      <c r="C62" s="12" t="s">
        <v>144</v>
      </c>
      <c r="D62" s="12"/>
      <c r="E62" s="13"/>
      <c r="F62" s="13"/>
      <c r="G62" s="14">
        <v>1811.64842</v>
      </c>
      <c r="H62" s="14">
        <v>0</v>
      </c>
      <c r="I62" s="14">
        <v>0</v>
      </c>
      <c r="J62" s="1"/>
    </row>
    <row r="63" spans="1:10" ht="187.5" outlineLevel="6" x14ac:dyDescent="0.3">
      <c r="A63" s="9"/>
      <c r="B63" s="29" t="s">
        <v>474</v>
      </c>
      <c r="C63" s="6" t="s">
        <v>145</v>
      </c>
      <c r="D63" s="6" t="s">
        <v>1</v>
      </c>
      <c r="E63" s="7" t="s">
        <v>8</v>
      </c>
      <c r="F63" s="7" t="s">
        <v>10</v>
      </c>
      <c r="G63" s="8">
        <v>1811.64842</v>
      </c>
      <c r="H63" s="8">
        <v>0</v>
      </c>
      <c r="I63" s="8">
        <v>0</v>
      </c>
      <c r="J63" s="1"/>
    </row>
    <row r="64" spans="1:10" ht="56.25" outlineLevel="1" x14ac:dyDescent="0.3">
      <c r="A64" s="18" t="s">
        <v>349</v>
      </c>
      <c r="B64" s="28" t="s">
        <v>31</v>
      </c>
      <c r="C64" s="12" t="s">
        <v>146</v>
      </c>
      <c r="D64" s="12"/>
      <c r="E64" s="13"/>
      <c r="F64" s="13"/>
      <c r="G64" s="14">
        <v>13997.271000000001</v>
      </c>
      <c r="H64" s="14">
        <v>12270.9</v>
      </c>
      <c r="I64" s="14">
        <v>12446.9</v>
      </c>
      <c r="J64" s="1"/>
    </row>
    <row r="65" spans="1:10" ht="75" outlineLevel="2" x14ac:dyDescent="0.3">
      <c r="A65" s="18" t="s">
        <v>379</v>
      </c>
      <c r="B65" s="28" t="s">
        <v>32</v>
      </c>
      <c r="C65" s="12" t="s">
        <v>147</v>
      </c>
      <c r="D65" s="12"/>
      <c r="E65" s="13"/>
      <c r="F65" s="13"/>
      <c r="G65" s="14">
        <v>600</v>
      </c>
      <c r="H65" s="14">
        <v>600</v>
      </c>
      <c r="I65" s="14">
        <v>600</v>
      </c>
      <c r="J65" s="1"/>
    </row>
    <row r="66" spans="1:10" ht="206.25" outlineLevel="6" x14ac:dyDescent="0.3">
      <c r="A66" s="9"/>
      <c r="B66" s="29" t="s">
        <v>475</v>
      </c>
      <c r="C66" s="6" t="s">
        <v>148</v>
      </c>
      <c r="D66" s="6" t="s">
        <v>0</v>
      </c>
      <c r="E66" s="7" t="s">
        <v>8</v>
      </c>
      <c r="F66" s="7" t="s">
        <v>8</v>
      </c>
      <c r="G66" s="8">
        <v>179.55</v>
      </c>
      <c r="H66" s="8">
        <v>0</v>
      </c>
      <c r="I66" s="8">
        <v>0</v>
      </c>
      <c r="J66" s="1"/>
    </row>
    <row r="67" spans="1:10" ht="112.5" outlineLevel="6" x14ac:dyDescent="0.3">
      <c r="A67" s="9"/>
      <c r="B67" s="29" t="s">
        <v>476</v>
      </c>
      <c r="C67" s="6" t="s">
        <v>148</v>
      </c>
      <c r="D67" s="6" t="s">
        <v>1</v>
      </c>
      <c r="E67" s="7" t="s">
        <v>8</v>
      </c>
      <c r="F67" s="7" t="s">
        <v>8</v>
      </c>
      <c r="G67" s="8">
        <v>0</v>
      </c>
      <c r="H67" s="8">
        <v>600</v>
      </c>
      <c r="I67" s="8">
        <v>600</v>
      </c>
      <c r="J67" s="1"/>
    </row>
    <row r="68" spans="1:10" ht="131.25" outlineLevel="6" x14ac:dyDescent="0.3">
      <c r="A68" s="9"/>
      <c r="B68" s="29" t="s">
        <v>477</v>
      </c>
      <c r="C68" s="6" t="s">
        <v>148</v>
      </c>
      <c r="D68" s="6" t="s">
        <v>2</v>
      </c>
      <c r="E68" s="7" t="s">
        <v>8</v>
      </c>
      <c r="F68" s="7" t="s">
        <v>8</v>
      </c>
      <c r="G68" s="8">
        <v>420.45</v>
      </c>
      <c r="H68" s="8">
        <v>0</v>
      </c>
      <c r="I68" s="8">
        <v>0</v>
      </c>
      <c r="J68" s="1"/>
    </row>
    <row r="69" spans="1:10" ht="131.25" outlineLevel="2" x14ac:dyDescent="0.3">
      <c r="A69" s="18" t="s">
        <v>380</v>
      </c>
      <c r="B69" s="28" t="s">
        <v>33</v>
      </c>
      <c r="C69" s="12" t="s">
        <v>149</v>
      </c>
      <c r="D69" s="12"/>
      <c r="E69" s="13"/>
      <c r="F69" s="13"/>
      <c r="G69" s="14">
        <v>3710</v>
      </c>
      <c r="H69" s="14">
        <v>2210</v>
      </c>
      <c r="I69" s="14">
        <v>2210</v>
      </c>
      <c r="J69" s="1"/>
    </row>
    <row r="70" spans="1:10" ht="93.75" outlineLevel="6" x14ac:dyDescent="0.3">
      <c r="A70" s="9"/>
      <c r="B70" s="29" t="s">
        <v>478</v>
      </c>
      <c r="C70" s="6" t="s">
        <v>150</v>
      </c>
      <c r="D70" s="6" t="s">
        <v>1</v>
      </c>
      <c r="E70" s="7" t="s">
        <v>8</v>
      </c>
      <c r="F70" s="7" t="s">
        <v>8</v>
      </c>
      <c r="G70" s="8">
        <v>3710</v>
      </c>
      <c r="H70" s="8">
        <v>2210</v>
      </c>
      <c r="I70" s="8">
        <v>2210</v>
      </c>
      <c r="J70" s="1"/>
    </row>
    <row r="71" spans="1:10" ht="75" outlineLevel="2" x14ac:dyDescent="0.3">
      <c r="A71" s="18" t="s">
        <v>381</v>
      </c>
      <c r="B71" s="28" t="s">
        <v>34</v>
      </c>
      <c r="C71" s="12" t="s">
        <v>151</v>
      </c>
      <c r="D71" s="12"/>
      <c r="E71" s="13"/>
      <c r="F71" s="13"/>
      <c r="G71" s="14">
        <v>5438.2</v>
      </c>
      <c r="H71" s="14">
        <v>5853.3</v>
      </c>
      <c r="I71" s="14">
        <v>5892.3</v>
      </c>
      <c r="J71" s="1"/>
    </row>
    <row r="72" spans="1:10" ht="112.5" outlineLevel="6" x14ac:dyDescent="0.3">
      <c r="A72" s="9"/>
      <c r="B72" s="29" t="s">
        <v>479</v>
      </c>
      <c r="C72" s="6" t="s">
        <v>152</v>
      </c>
      <c r="D72" s="6" t="s">
        <v>1</v>
      </c>
      <c r="E72" s="7" t="s">
        <v>8</v>
      </c>
      <c r="F72" s="7" t="s">
        <v>12</v>
      </c>
      <c r="G72" s="8">
        <v>80</v>
      </c>
      <c r="H72" s="8">
        <v>180</v>
      </c>
      <c r="I72" s="8">
        <v>180</v>
      </c>
      <c r="J72" s="1"/>
    </row>
    <row r="73" spans="1:10" ht="112.5" outlineLevel="6" x14ac:dyDescent="0.3">
      <c r="A73" s="9"/>
      <c r="B73" s="29" t="s">
        <v>479</v>
      </c>
      <c r="C73" s="6" t="s">
        <v>153</v>
      </c>
      <c r="D73" s="6" t="s">
        <v>1</v>
      </c>
      <c r="E73" s="7" t="s">
        <v>8</v>
      </c>
      <c r="F73" s="7" t="s">
        <v>12</v>
      </c>
      <c r="G73" s="8">
        <v>2015.432</v>
      </c>
      <c r="H73" s="8">
        <v>5673.3</v>
      </c>
      <c r="I73" s="8">
        <v>5712.3</v>
      </c>
      <c r="J73" s="1"/>
    </row>
    <row r="74" spans="1:10" ht="131.25" outlineLevel="6" x14ac:dyDescent="0.3">
      <c r="A74" s="9"/>
      <c r="B74" s="29" t="s">
        <v>480</v>
      </c>
      <c r="C74" s="6" t="s">
        <v>153</v>
      </c>
      <c r="D74" s="6" t="s">
        <v>2</v>
      </c>
      <c r="E74" s="7" t="s">
        <v>8</v>
      </c>
      <c r="F74" s="7" t="s">
        <v>12</v>
      </c>
      <c r="G74" s="8">
        <v>3342.768</v>
      </c>
      <c r="H74" s="8">
        <v>0</v>
      </c>
      <c r="I74" s="8">
        <v>0</v>
      </c>
      <c r="J74" s="1"/>
    </row>
    <row r="75" spans="1:10" ht="56.25" outlineLevel="2" x14ac:dyDescent="0.3">
      <c r="A75" s="18" t="s">
        <v>382</v>
      </c>
      <c r="B75" s="28" t="s">
        <v>35</v>
      </c>
      <c r="C75" s="12" t="s">
        <v>154</v>
      </c>
      <c r="D75" s="12"/>
      <c r="E75" s="13"/>
      <c r="F75" s="13"/>
      <c r="G75" s="14">
        <v>1284</v>
      </c>
      <c r="H75" s="14">
        <v>1349</v>
      </c>
      <c r="I75" s="14">
        <v>1486</v>
      </c>
      <c r="J75" s="1"/>
    </row>
    <row r="76" spans="1:10" ht="75" outlineLevel="6" x14ac:dyDescent="0.3">
      <c r="A76" s="9"/>
      <c r="B76" s="29" t="s">
        <v>481</v>
      </c>
      <c r="C76" s="6" t="s">
        <v>155</v>
      </c>
      <c r="D76" s="6" t="s">
        <v>5</v>
      </c>
      <c r="E76" s="7" t="s">
        <v>8</v>
      </c>
      <c r="F76" s="7" t="s">
        <v>12</v>
      </c>
      <c r="G76" s="8">
        <v>1284</v>
      </c>
      <c r="H76" s="8">
        <v>1349</v>
      </c>
      <c r="I76" s="8">
        <v>1486</v>
      </c>
      <c r="J76" s="1"/>
    </row>
    <row r="77" spans="1:10" ht="56.25" outlineLevel="2" x14ac:dyDescent="0.3">
      <c r="A77" s="18" t="s">
        <v>383</v>
      </c>
      <c r="B77" s="28" t="s">
        <v>36</v>
      </c>
      <c r="C77" s="12" t="s">
        <v>156</v>
      </c>
      <c r="D77" s="12"/>
      <c r="E77" s="13"/>
      <c r="F77" s="13"/>
      <c r="G77" s="14">
        <v>2965.0709999999999</v>
      </c>
      <c r="H77" s="14">
        <v>2258.6</v>
      </c>
      <c r="I77" s="14">
        <v>2258.6</v>
      </c>
      <c r="J77" s="1"/>
    </row>
    <row r="78" spans="1:10" ht="281.25" outlineLevel="6" x14ac:dyDescent="0.3">
      <c r="A78" s="9"/>
      <c r="B78" s="29" t="s">
        <v>482</v>
      </c>
      <c r="C78" s="6" t="s">
        <v>157</v>
      </c>
      <c r="D78" s="6" t="s">
        <v>0</v>
      </c>
      <c r="E78" s="7" t="s">
        <v>8</v>
      </c>
      <c r="F78" s="7" t="s">
        <v>12</v>
      </c>
      <c r="G78" s="8">
        <v>1617.3117999999999</v>
      </c>
      <c r="H78" s="8">
        <v>836.4</v>
      </c>
      <c r="I78" s="8">
        <v>836.4</v>
      </c>
      <c r="J78" s="1"/>
    </row>
    <row r="79" spans="1:10" ht="206.25" outlineLevel="6" x14ac:dyDescent="0.3">
      <c r="A79" s="9"/>
      <c r="B79" s="29" t="s">
        <v>483</v>
      </c>
      <c r="C79" s="6" t="s">
        <v>157</v>
      </c>
      <c r="D79" s="6" t="s">
        <v>2</v>
      </c>
      <c r="E79" s="7" t="s">
        <v>8</v>
      </c>
      <c r="F79" s="7" t="s">
        <v>12</v>
      </c>
      <c r="G79" s="8">
        <v>1347.7592</v>
      </c>
      <c r="H79" s="8">
        <v>1422.2</v>
      </c>
      <c r="I79" s="8">
        <v>1422.2</v>
      </c>
      <c r="J79" s="1"/>
    </row>
    <row r="80" spans="1:10" ht="37.5" outlineLevel="1" x14ac:dyDescent="0.3">
      <c r="A80" s="18" t="s">
        <v>351</v>
      </c>
      <c r="B80" s="28" t="s">
        <v>37</v>
      </c>
      <c r="C80" s="12" t="s">
        <v>158</v>
      </c>
      <c r="D80" s="12"/>
      <c r="E80" s="13"/>
      <c r="F80" s="13"/>
      <c r="G80" s="14">
        <v>89147.274650000007</v>
      </c>
      <c r="H80" s="14">
        <v>52267.199999999997</v>
      </c>
      <c r="I80" s="14">
        <v>53947.7</v>
      </c>
      <c r="J80" s="1"/>
    </row>
    <row r="81" spans="1:10" ht="75" outlineLevel="2" x14ac:dyDescent="0.3">
      <c r="A81" s="18" t="s">
        <v>384</v>
      </c>
      <c r="B81" s="28" t="s">
        <v>38</v>
      </c>
      <c r="C81" s="12" t="s">
        <v>159</v>
      </c>
      <c r="D81" s="12"/>
      <c r="E81" s="13"/>
      <c r="F81" s="13"/>
      <c r="G81" s="14">
        <v>8067.0506500000001</v>
      </c>
      <c r="H81" s="14">
        <v>43888.1</v>
      </c>
      <c r="I81" s="14">
        <v>44738.6</v>
      </c>
      <c r="J81" s="1"/>
    </row>
    <row r="82" spans="1:10" ht="150" outlineLevel="6" x14ac:dyDescent="0.3">
      <c r="A82" s="9"/>
      <c r="B82" s="29" t="s">
        <v>484</v>
      </c>
      <c r="C82" s="6" t="s">
        <v>160</v>
      </c>
      <c r="D82" s="6" t="s">
        <v>1</v>
      </c>
      <c r="E82" s="7" t="s">
        <v>13</v>
      </c>
      <c r="F82" s="7" t="s">
        <v>10</v>
      </c>
      <c r="G82" s="8">
        <v>1090</v>
      </c>
      <c r="H82" s="8">
        <v>0</v>
      </c>
      <c r="I82" s="8">
        <v>0</v>
      </c>
      <c r="J82" s="1"/>
    </row>
    <row r="83" spans="1:10" ht="206.25" outlineLevel="6" x14ac:dyDescent="0.3">
      <c r="A83" s="9"/>
      <c r="B83" s="29" t="s">
        <v>485</v>
      </c>
      <c r="C83" s="6" t="s">
        <v>161</v>
      </c>
      <c r="D83" s="6" t="s">
        <v>0</v>
      </c>
      <c r="E83" s="7" t="s">
        <v>13</v>
      </c>
      <c r="F83" s="7" t="s">
        <v>10</v>
      </c>
      <c r="G83" s="8">
        <v>5670.5262000000002</v>
      </c>
      <c r="H83" s="8">
        <v>38260.5</v>
      </c>
      <c r="I83" s="8">
        <v>38583.800000000003</v>
      </c>
      <c r="J83" s="1"/>
    </row>
    <row r="84" spans="1:10" ht="112.5" outlineLevel="6" x14ac:dyDescent="0.3">
      <c r="A84" s="9"/>
      <c r="B84" s="29" t="s">
        <v>486</v>
      </c>
      <c r="C84" s="6" t="s">
        <v>161</v>
      </c>
      <c r="D84" s="6" t="s">
        <v>1</v>
      </c>
      <c r="E84" s="7" t="s">
        <v>13</v>
      </c>
      <c r="F84" s="7" t="s">
        <v>10</v>
      </c>
      <c r="G84" s="8">
        <v>1306.5244499999999</v>
      </c>
      <c r="H84" s="8">
        <v>5627.6</v>
      </c>
      <c r="I84" s="8">
        <v>6154.8</v>
      </c>
      <c r="J84" s="1"/>
    </row>
    <row r="85" spans="1:10" ht="75" outlineLevel="6" x14ac:dyDescent="0.3">
      <c r="A85" s="9"/>
      <c r="B85" s="29" t="s">
        <v>487</v>
      </c>
      <c r="C85" s="6" t="s">
        <v>161</v>
      </c>
      <c r="D85" s="6" t="s">
        <v>3</v>
      </c>
      <c r="E85" s="7" t="s">
        <v>13</v>
      </c>
      <c r="F85" s="7" t="s">
        <v>10</v>
      </c>
      <c r="G85" s="8">
        <v>0</v>
      </c>
      <c r="H85" s="8">
        <v>0</v>
      </c>
      <c r="I85" s="8">
        <v>0</v>
      </c>
      <c r="J85" s="1"/>
    </row>
    <row r="86" spans="1:10" ht="243.75" outlineLevel="2" x14ac:dyDescent="0.3">
      <c r="A86" s="18" t="s">
        <v>385</v>
      </c>
      <c r="B86" s="28" t="s">
        <v>39</v>
      </c>
      <c r="C86" s="12" t="s">
        <v>162</v>
      </c>
      <c r="D86" s="12"/>
      <c r="E86" s="13"/>
      <c r="F86" s="13"/>
      <c r="G86" s="14">
        <v>79923.894</v>
      </c>
      <c r="H86" s="14">
        <v>8379.1</v>
      </c>
      <c r="I86" s="14">
        <v>9209.1</v>
      </c>
      <c r="J86" s="1"/>
    </row>
    <row r="87" spans="1:10" ht="168.75" outlineLevel="6" x14ac:dyDescent="0.3">
      <c r="A87" s="9"/>
      <c r="B87" s="29" t="s">
        <v>488</v>
      </c>
      <c r="C87" s="6" t="s">
        <v>163</v>
      </c>
      <c r="D87" s="6" t="s">
        <v>2</v>
      </c>
      <c r="E87" s="7" t="s">
        <v>13</v>
      </c>
      <c r="F87" s="7" t="s">
        <v>10</v>
      </c>
      <c r="G87" s="8">
        <v>550</v>
      </c>
      <c r="H87" s="8">
        <v>0</v>
      </c>
      <c r="I87" s="8">
        <v>0</v>
      </c>
      <c r="J87" s="1"/>
    </row>
    <row r="88" spans="1:10" ht="93.75" outlineLevel="6" x14ac:dyDescent="0.3">
      <c r="A88" s="9"/>
      <c r="B88" s="29" t="s">
        <v>489</v>
      </c>
      <c r="C88" s="6" t="s">
        <v>164</v>
      </c>
      <c r="D88" s="6" t="s">
        <v>1</v>
      </c>
      <c r="E88" s="7" t="s">
        <v>13</v>
      </c>
      <c r="F88" s="7" t="s">
        <v>9</v>
      </c>
      <c r="G88" s="8">
        <v>4500</v>
      </c>
      <c r="H88" s="8">
        <v>6500</v>
      </c>
      <c r="I88" s="8">
        <v>6500</v>
      </c>
      <c r="J88" s="1"/>
    </row>
    <row r="89" spans="1:10" ht="93.75" outlineLevel="6" x14ac:dyDescent="0.3">
      <c r="A89" s="9"/>
      <c r="B89" s="29" t="s">
        <v>489</v>
      </c>
      <c r="C89" s="6" t="s">
        <v>164</v>
      </c>
      <c r="D89" s="6" t="s">
        <v>1</v>
      </c>
      <c r="E89" s="7" t="s">
        <v>13</v>
      </c>
      <c r="F89" s="7" t="s">
        <v>10</v>
      </c>
      <c r="G89" s="8">
        <v>2500</v>
      </c>
      <c r="H89" s="8">
        <v>0</v>
      </c>
      <c r="I89" s="8">
        <v>0</v>
      </c>
      <c r="J89" s="1"/>
    </row>
    <row r="90" spans="1:10" ht="168.75" outlineLevel="6" x14ac:dyDescent="0.3">
      <c r="A90" s="9"/>
      <c r="B90" s="29" t="s">
        <v>490</v>
      </c>
      <c r="C90" s="6" t="s">
        <v>165</v>
      </c>
      <c r="D90" s="6" t="s">
        <v>1</v>
      </c>
      <c r="E90" s="7" t="s">
        <v>13</v>
      </c>
      <c r="F90" s="7" t="s">
        <v>11</v>
      </c>
      <c r="G90" s="8">
        <v>55.6</v>
      </c>
      <c r="H90" s="8">
        <v>55.6</v>
      </c>
      <c r="I90" s="8">
        <v>55.6</v>
      </c>
      <c r="J90" s="1"/>
    </row>
    <row r="91" spans="1:10" ht="112.5" outlineLevel="6" x14ac:dyDescent="0.3">
      <c r="A91" s="9"/>
      <c r="B91" s="29" t="s">
        <v>491</v>
      </c>
      <c r="C91" s="6" t="s">
        <v>166</v>
      </c>
      <c r="D91" s="6" t="s">
        <v>1</v>
      </c>
      <c r="E91" s="7" t="s">
        <v>13</v>
      </c>
      <c r="F91" s="7" t="s">
        <v>10</v>
      </c>
      <c r="G91" s="8">
        <v>70460.224000000002</v>
      </c>
      <c r="H91" s="8">
        <v>0</v>
      </c>
      <c r="I91" s="8">
        <v>0</v>
      </c>
      <c r="J91" s="1"/>
    </row>
    <row r="92" spans="1:10" ht="112.5" outlineLevel="6" x14ac:dyDescent="0.3">
      <c r="A92" s="9"/>
      <c r="B92" s="29" t="s">
        <v>492</v>
      </c>
      <c r="C92" s="6" t="s">
        <v>167</v>
      </c>
      <c r="D92" s="6" t="s">
        <v>1</v>
      </c>
      <c r="E92" s="7" t="s">
        <v>13</v>
      </c>
      <c r="F92" s="7" t="s">
        <v>10</v>
      </c>
      <c r="G92" s="8">
        <v>1858.07</v>
      </c>
      <c r="H92" s="8">
        <v>1823.5</v>
      </c>
      <c r="I92" s="8">
        <v>1823.5</v>
      </c>
      <c r="J92" s="1"/>
    </row>
    <row r="93" spans="1:10" ht="206.25" outlineLevel="6" x14ac:dyDescent="0.3">
      <c r="A93" s="9"/>
      <c r="B93" s="29" t="s">
        <v>493</v>
      </c>
      <c r="C93" s="6" t="s">
        <v>168</v>
      </c>
      <c r="D93" s="6" t="s">
        <v>1</v>
      </c>
      <c r="E93" s="7" t="s">
        <v>14</v>
      </c>
      <c r="F93" s="7" t="s">
        <v>15</v>
      </c>
      <c r="G93" s="8">
        <v>0</v>
      </c>
      <c r="H93" s="8">
        <v>0</v>
      </c>
      <c r="I93" s="8">
        <v>830</v>
      </c>
      <c r="J93" s="1"/>
    </row>
    <row r="94" spans="1:10" ht="37.5" outlineLevel="2" x14ac:dyDescent="0.3">
      <c r="A94" s="18" t="s">
        <v>386</v>
      </c>
      <c r="B94" s="28" t="s">
        <v>40</v>
      </c>
      <c r="C94" s="12" t="s">
        <v>169</v>
      </c>
      <c r="D94" s="12"/>
      <c r="E94" s="13"/>
      <c r="F94" s="13"/>
      <c r="G94" s="14">
        <v>1156.33</v>
      </c>
      <c r="H94" s="14">
        <v>0</v>
      </c>
      <c r="I94" s="14">
        <v>0</v>
      </c>
      <c r="J94" s="1"/>
    </row>
    <row r="95" spans="1:10" ht="187.5" outlineLevel="6" x14ac:dyDescent="0.3">
      <c r="A95" s="9"/>
      <c r="B95" s="29" t="s">
        <v>494</v>
      </c>
      <c r="C95" s="6" t="s">
        <v>170</v>
      </c>
      <c r="D95" s="6" t="s">
        <v>1</v>
      </c>
      <c r="E95" s="7" t="s">
        <v>13</v>
      </c>
      <c r="F95" s="7" t="s">
        <v>10</v>
      </c>
      <c r="G95" s="8">
        <v>1156.33</v>
      </c>
      <c r="H95" s="8">
        <v>0</v>
      </c>
      <c r="I95" s="8">
        <v>0</v>
      </c>
      <c r="J95" s="1"/>
    </row>
    <row r="96" spans="1:10" ht="56.25" outlineLevel="1" x14ac:dyDescent="0.3">
      <c r="A96" s="18" t="s">
        <v>353</v>
      </c>
      <c r="B96" s="28" t="s">
        <v>41</v>
      </c>
      <c r="C96" s="12" t="s">
        <v>171</v>
      </c>
      <c r="D96" s="12"/>
      <c r="E96" s="13"/>
      <c r="F96" s="13"/>
      <c r="G96" s="14">
        <f>G97+G100+G103</f>
        <v>31077.859</v>
      </c>
      <c r="H96" s="14">
        <v>31027.942999999999</v>
      </c>
      <c r="I96" s="14">
        <v>32266.544000000002</v>
      </c>
      <c r="J96" s="1"/>
    </row>
    <row r="97" spans="1:10" ht="75" outlineLevel="2" x14ac:dyDescent="0.3">
      <c r="A97" s="18" t="s">
        <v>387</v>
      </c>
      <c r="B97" s="28" t="s">
        <v>42</v>
      </c>
      <c r="C97" s="12" t="s">
        <v>172</v>
      </c>
      <c r="D97" s="12"/>
      <c r="E97" s="13"/>
      <c r="F97" s="13"/>
      <c r="G97" s="14">
        <f>G98+G99</f>
        <v>5951.84</v>
      </c>
      <c r="H97" s="14">
        <v>5884.7430000000004</v>
      </c>
      <c r="I97" s="14">
        <v>6119.6440000000002</v>
      </c>
      <c r="J97" s="1"/>
    </row>
    <row r="98" spans="1:10" ht="206.25" outlineLevel="6" x14ac:dyDescent="0.3">
      <c r="A98" s="9"/>
      <c r="B98" s="29" t="s">
        <v>495</v>
      </c>
      <c r="C98" s="6" t="s">
        <v>173</v>
      </c>
      <c r="D98" s="6" t="s">
        <v>0</v>
      </c>
      <c r="E98" s="7" t="s">
        <v>8</v>
      </c>
      <c r="F98" s="7" t="s">
        <v>12</v>
      </c>
      <c r="G98" s="8">
        <f>5710.33+110.7</f>
        <v>5821.03</v>
      </c>
      <c r="H98" s="8">
        <v>5764.643</v>
      </c>
      <c r="I98" s="8">
        <v>5995.2439999999997</v>
      </c>
      <c r="J98" s="1"/>
    </row>
    <row r="99" spans="1:10" ht="112.5" outlineLevel="6" x14ac:dyDescent="0.3">
      <c r="A99" s="9"/>
      <c r="B99" s="29" t="s">
        <v>496</v>
      </c>
      <c r="C99" s="6" t="s">
        <v>173</v>
      </c>
      <c r="D99" s="6" t="s">
        <v>1</v>
      </c>
      <c r="E99" s="7" t="s">
        <v>8</v>
      </c>
      <c r="F99" s="7" t="s">
        <v>12</v>
      </c>
      <c r="G99" s="8">
        <v>130.81</v>
      </c>
      <c r="H99" s="8">
        <v>120.1</v>
      </c>
      <c r="I99" s="8">
        <v>124.4</v>
      </c>
      <c r="J99" s="1"/>
    </row>
    <row r="100" spans="1:10" ht="75" outlineLevel="2" x14ac:dyDescent="0.3">
      <c r="A100" s="18" t="s">
        <v>388</v>
      </c>
      <c r="B100" s="28" t="s">
        <v>43</v>
      </c>
      <c r="C100" s="12" t="s">
        <v>174</v>
      </c>
      <c r="D100" s="12"/>
      <c r="E100" s="13"/>
      <c r="F100" s="13"/>
      <c r="G100" s="14">
        <f>G101+G102</f>
        <v>23080.019</v>
      </c>
      <c r="H100" s="14">
        <v>23065.200000000001</v>
      </c>
      <c r="I100" s="14">
        <v>23987.9</v>
      </c>
      <c r="J100" s="1"/>
    </row>
    <row r="101" spans="1:10" ht="206.25" outlineLevel="6" x14ac:dyDescent="0.3">
      <c r="A101" s="9"/>
      <c r="B101" s="29" t="s">
        <v>497</v>
      </c>
      <c r="C101" s="6" t="s">
        <v>175</v>
      </c>
      <c r="D101" s="6" t="s">
        <v>0</v>
      </c>
      <c r="E101" s="7" t="s">
        <v>8</v>
      </c>
      <c r="F101" s="7" t="s">
        <v>12</v>
      </c>
      <c r="G101" s="8">
        <f>19390.72+450.5</f>
        <v>19841.22</v>
      </c>
      <c r="H101" s="8">
        <v>19647.849999999999</v>
      </c>
      <c r="I101" s="8">
        <v>20433.759999999998</v>
      </c>
      <c r="J101" s="1"/>
    </row>
    <row r="102" spans="1:10" ht="112.5" outlineLevel="6" x14ac:dyDescent="0.3">
      <c r="A102" s="9"/>
      <c r="B102" s="29" t="s">
        <v>498</v>
      </c>
      <c r="C102" s="6" t="s">
        <v>175</v>
      </c>
      <c r="D102" s="6" t="s">
        <v>1</v>
      </c>
      <c r="E102" s="7" t="s">
        <v>8</v>
      </c>
      <c r="F102" s="7" t="s">
        <v>12</v>
      </c>
      <c r="G102" s="8">
        <v>3238.799</v>
      </c>
      <c r="H102" s="8">
        <v>3417.35</v>
      </c>
      <c r="I102" s="8">
        <v>3554.14</v>
      </c>
      <c r="J102" s="1"/>
    </row>
    <row r="103" spans="1:10" ht="131.25" outlineLevel="2" x14ac:dyDescent="0.3">
      <c r="A103" s="18" t="s">
        <v>389</v>
      </c>
      <c r="B103" s="28" t="s">
        <v>44</v>
      </c>
      <c r="C103" s="12" t="s">
        <v>176</v>
      </c>
      <c r="D103" s="12"/>
      <c r="E103" s="13"/>
      <c r="F103" s="13"/>
      <c r="G103" s="14">
        <v>2046</v>
      </c>
      <c r="H103" s="14">
        <v>2078</v>
      </c>
      <c r="I103" s="14">
        <v>2159</v>
      </c>
      <c r="J103" s="1"/>
    </row>
    <row r="104" spans="1:10" ht="206.25" outlineLevel="6" x14ac:dyDescent="0.3">
      <c r="A104" s="9"/>
      <c r="B104" s="29" t="s">
        <v>499</v>
      </c>
      <c r="C104" s="6" t="s">
        <v>177</v>
      </c>
      <c r="D104" s="6" t="s">
        <v>0</v>
      </c>
      <c r="E104" s="7" t="s">
        <v>9</v>
      </c>
      <c r="F104" s="7" t="s">
        <v>16</v>
      </c>
      <c r="G104" s="8">
        <v>2046</v>
      </c>
      <c r="H104" s="8">
        <v>2078</v>
      </c>
      <c r="I104" s="8">
        <v>2159</v>
      </c>
      <c r="J104" s="1"/>
    </row>
    <row r="105" spans="1:10" ht="75" outlineLevel="1" x14ac:dyDescent="0.3">
      <c r="A105" s="18" t="s">
        <v>354</v>
      </c>
      <c r="B105" s="28" t="s">
        <v>45</v>
      </c>
      <c r="C105" s="12" t="s">
        <v>178</v>
      </c>
      <c r="D105" s="12"/>
      <c r="E105" s="13"/>
      <c r="F105" s="13"/>
      <c r="G105" s="14">
        <v>20300.400000000001</v>
      </c>
      <c r="H105" s="14">
        <v>21356.799999999999</v>
      </c>
      <c r="I105" s="14">
        <v>22166.7</v>
      </c>
      <c r="J105" s="1"/>
    </row>
    <row r="106" spans="1:10" ht="187.5" outlineLevel="2" x14ac:dyDescent="0.3">
      <c r="A106" s="18" t="s">
        <v>390</v>
      </c>
      <c r="B106" s="28" t="s">
        <v>46</v>
      </c>
      <c r="C106" s="12" t="s">
        <v>179</v>
      </c>
      <c r="D106" s="12"/>
      <c r="E106" s="13"/>
      <c r="F106" s="13"/>
      <c r="G106" s="14">
        <v>20300.400000000001</v>
      </c>
      <c r="H106" s="14">
        <v>21356.799999999999</v>
      </c>
      <c r="I106" s="14">
        <v>22166.7</v>
      </c>
      <c r="J106" s="1"/>
    </row>
    <row r="107" spans="1:10" ht="206.25" outlineLevel="6" x14ac:dyDescent="0.3">
      <c r="A107" s="9"/>
      <c r="B107" s="29" t="s">
        <v>500</v>
      </c>
      <c r="C107" s="6" t="s">
        <v>180</v>
      </c>
      <c r="D107" s="6" t="s">
        <v>5</v>
      </c>
      <c r="E107" s="7" t="s">
        <v>14</v>
      </c>
      <c r="F107" s="7" t="s">
        <v>17</v>
      </c>
      <c r="G107" s="8">
        <v>283.39999999999998</v>
      </c>
      <c r="H107" s="8">
        <v>283.39999999999998</v>
      </c>
      <c r="I107" s="8">
        <v>283.39999999999998</v>
      </c>
      <c r="J107" s="1"/>
    </row>
    <row r="108" spans="1:10" ht="243.75" outlineLevel="6" x14ac:dyDescent="0.3">
      <c r="A108" s="9"/>
      <c r="B108" s="29" t="s">
        <v>501</v>
      </c>
      <c r="C108" s="6" t="s">
        <v>180</v>
      </c>
      <c r="D108" s="6" t="s">
        <v>2</v>
      </c>
      <c r="E108" s="7" t="s">
        <v>14</v>
      </c>
      <c r="F108" s="7" t="s">
        <v>17</v>
      </c>
      <c r="G108" s="8">
        <v>473.6</v>
      </c>
      <c r="H108" s="8">
        <v>473.6</v>
      </c>
      <c r="I108" s="8">
        <v>473.6</v>
      </c>
      <c r="J108" s="1"/>
    </row>
    <row r="109" spans="1:10" ht="131.25" outlineLevel="6" x14ac:dyDescent="0.3">
      <c r="A109" s="9"/>
      <c r="B109" s="29" t="s">
        <v>502</v>
      </c>
      <c r="C109" s="6" t="s">
        <v>181</v>
      </c>
      <c r="D109" s="6" t="s">
        <v>5</v>
      </c>
      <c r="E109" s="7" t="s">
        <v>14</v>
      </c>
      <c r="F109" s="7" t="s">
        <v>17</v>
      </c>
      <c r="G109" s="8">
        <v>3864.7</v>
      </c>
      <c r="H109" s="8">
        <v>4077.2</v>
      </c>
      <c r="I109" s="8">
        <v>4240.2</v>
      </c>
      <c r="J109" s="1"/>
    </row>
    <row r="110" spans="1:10" ht="150" outlineLevel="6" x14ac:dyDescent="0.3">
      <c r="A110" s="9"/>
      <c r="B110" s="29" t="s">
        <v>503</v>
      </c>
      <c r="C110" s="6" t="s">
        <v>182</v>
      </c>
      <c r="D110" s="6" t="s">
        <v>5</v>
      </c>
      <c r="E110" s="7" t="s">
        <v>14</v>
      </c>
      <c r="F110" s="7" t="s">
        <v>17</v>
      </c>
      <c r="G110" s="8">
        <v>2746.7</v>
      </c>
      <c r="H110" s="8">
        <v>2897.9</v>
      </c>
      <c r="I110" s="8">
        <v>3013.6</v>
      </c>
      <c r="J110" s="1"/>
    </row>
    <row r="111" spans="1:10" ht="150" outlineLevel="6" x14ac:dyDescent="0.3">
      <c r="A111" s="9"/>
      <c r="B111" s="29" t="s">
        <v>504</v>
      </c>
      <c r="C111" s="6" t="s">
        <v>183</v>
      </c>
      <c r="D111" s="6" t="s">
        <v>5</v>
      </c>
      <c r="E111" s="7" t="s">
        <v>14</v>
      </c>
      <c r="F111" s="7" t="s">
        <v>17</v>
      </c>
      <c r="G111" s="8">
        <v>12596</v>
      </c>
      <c r="H111" s="8">
        <v>13288.7</v>
      </c>
      <c r="I111" s="8">
        <v>13819.9</v>
      </c>
      <c r="J111" s="1"/>
    </row>
    <row r="112" spans="1:10" ht="56.25" outlineLevel="6" x14ac:dyDescent="0.3">
      <c r="A112" s="9"/>
      <c r="B112" s="29" t="s">
        <v>505</v>
      </c>
      <c r="C112" s="6" t="s">
        <v>184</v>
      </c>
      <c r="D112" s="6" t="s">
        <v>5</v>
      </c>
      <c r="E112" s="7" t="s">
        <v>14</v>
      </c>
      <c r="F112" s="7" t="s">
        <v>17</v>
      </c>
      <c r="G112" s="8">
        <v>336</v>
      </c>
      <c r="H112" s="8">
        <v>336</v>
      </c>
      <c r="I112" s="8">
        <v>336</v>
      </c>
      <c r="J112" s="1"/>
    </row>
    <row r="113" spans="1:10" ht="56.25" x14ac:dyDescent="0.3">
      <c r="A113" s="18">
        <v>2</v>
      </c>
      <c r="B113" s="28" t="s">
        <v>47</v>
      </c>
      <c r="C113" s="12" t="s">
        <v>185</v>
      </c>
      <c r="D113" s="12"/>
      <c r="E113" s="13"/>
      <c r="F113" s="13"/>
      <c r="G113" s="14">
        <v>450</v>
      </c>
      <c r="H113" s="14">
        <v>450</v>
      </c>
      <c r="I113" s="14">
        <v>450</v>
      </c>
      <c r="J113" s="1"/>
    </row>
    <row r="114" spans="1:10" ht="37.5" outlineLevel="2" x14ac:dyDescent="0.3">
      <c r="A114" s="18" t="s">
        <v>355</v>
      </c>
      <c r="B114" s="28" t="s">
        <v>48</v>
      </c>
      <c r="C114" s="12" t="s">
        <v>186</v>
      </c>
      <c r="D114" s="12"/>
      <c r="E114" s="13"/>
      <c r="F114" s="13"/>
      <c r="G114" s="14">
        <v>450</v>
      </c>
      <c r="H114" s="14">
        <v>450</v>
      </c>
      <c r="I114" s="14">
        <v>450</v>
      </c>
      <c r="J114" s="1"/>
    </row>
    <row r="115" spans="1:10" ht="75" outlineLevel="6" x14ac:dyDescent="0.3">
      <c r="A115" s="9"/>
      <c r="B115" s="29" t="s">
        <v>506</v>
      </c>
      <c r="C115" s="6" t="s">
        <v>187</v>
      </c>
      <c r="D115" s="6" t="s">
        <v>1</v>
      </c>
      <c r="E115" s="7" t="s">
        <v>8</v>
      </c>
      <c r="F115" s="7" t="s">
        <v>8</v>
      </c>
      <c r="G115" s="8">
        <v>270</v>
      </c>
      <c r="H115" s="8">
        <v>270</v>
      </c>
      <c r="I115" s="8">
        <v>270</v>
      </c>
      <c r="J115" s="1"/>
    </row>
    <row r="116" spans="1:10" ht="56.25" outlineLevel="6" x14ac:dyDescent="0.3">
      <c r="A116" s="9"/>
      <c r="B116" s="29" t="s">
        <v>507</v>
      </c>
      <c r="C116" s="6" t="s">
        <v>187</v>
      </c>
      <c r="D116" s="6" t="s">
        <v>5</v>
      </c>
      <c r="E116" s="7" t="s">
        <v>8</v>
      </c>
      <c r="F116" s="7" t="s">
        <v>8</v>
      </c>
      <c r="G116" s="8">
        <v>180</v>
      </c>
      <c r="H116" s="8">
        <v>180</v>
      </c>
      <c r="I116" s="8">
        <v>180</v>
      </c>
      <c r="J116" s="1"/>
    </row>
    <row r="117" spans="1:10" ht="75" x14ac:dyDescent="0.3">
      <c r="A117" s="18" t="s">
        <v>119</v>
      </c>
      <c r="B117" s="28" t="s">
        <v>49</v>
      </c>
      <c r="C117" s="12" t="s">
        <v>188</v>
      </c>
      <c r="D117" s="12"/>
      <c r="E117" s="13"/>
      <c r="F117" s="13"/>
      <c r="G117" s="14">
        <v>23332.157999999999</v>
      </c>
      <c r="H117" s="14">
        <v>18424</v>
      </c>
      <c r="I117" s="14">
        <v>18424</v>
      </c>
      <c r="J117" s="1"/>
    </row>
    <row r="118" spans="1:10" ht="93.75" outlineLevel="2" x14ac:dyDescent="0.3">
      <c r="A118" s="18" t="s">
        <v>356</v>
      </c>
      <c r="B118" s="28" t="s">
        <v>50</v>
      </c>
      <c r="C118" s="12" t="s">
        <v>189</v>
      </c>
      <c r="D118" s="12"/>
      <c r="E118" s="13"/>
      <c r="F118" s="13"/>
      <c r="G118" s="14">
        <v>20</v>
      </c>
      <c r="H118" s="14">
        <v>20</v>
      </c>
      <c r="I118" s="14">
        <v>20</v>
      </c>
      <c r="J118" s="1"/>
    </row>
    <row r="119" spans="1:10" ht="131.25" outlineLevel="6" x14ac:dyDescent="0.3">
      <c r="A119" s="9"/>
      <c r="B119" s="29" t="s">
        <v>508</v>
      </c>
      <c r="C119" s="6" t="s">
        <v>190</v>
      </c>
      <c r="D119" s="6" t="s">
        <v>1</v>
      </c>
      <c r="E119" s="7" t="s">
        <v>11</v>
      </c>
      <c r="F119" s="7" t="s">
        <v>18</v>
      </c>
      <c r="G119" s="8">
        <v>20</v>
      </c>
      <c r="H119" s="8">
        <v>20</v>
      </c>
      <c r="I119" s="8">
        <v>20</v>
      </c>
      <c r="J119" s="1"/>
    </row>
    <row r="120" spans="1:10" ht="112.5" outlineLevel="2" x14ac:dyDescent="0.3">
      <c r="A120" s="18" t="s">
        <v>350</v>
      </c>
      <c r="B120" s="28" t="s">
        <v>51</v>
      </c>
      <c r="C120" s="12" t="s">
        <v>191</v>
      </c>
      <c r="D120" s="12"/>
      <c r="E120" s="13"/>
      <c r="F120" s="13"/>
      <c r="G120" s="14">
        <v>23312.157999999999</v>
      </c>
      <c r="H120" s="14">
        <v>18404</v>
      </c>
      <c r="I120" s="14">
        <v>18404</v>
      </c>
      <c r="J120" s="1"/>
    </row>
    <row r="121" spans="1:10" ht="131.25" outlineLevel="6" x14ac:dyDescent="0.3">
      <c r="A121" s="9"/>
      <c r="B121" s="29" t="s">
        <v>509</v>
      </c>
      <c r="C121" s="6" t="s">
        <v>192</v>
      </c>
      <c r="D121" s="6" t="s">
        <v>1</v>
      </c>
      <c r="E121" s="7" t="s">
        <v>11</v>
      </c>
      <c r="F121" s="7" t="s">
        <v>18</v>
      </c>
      <c r="G121" s="8">
        <v>14448.21</v>
      </c>
      <c r="H121" s="8">
        <v>10998.3</v>
      </c>
      <c r="I121" s="8">
        <v>10998.3</v>
      </c>
      <c r="J121" s="1"/>
    </row>
    <row r="122" spans="1:10" ht="150" outlineLevel="6" x14ac:dyDescent="0.3">
      <c r="A122" s="9"/>
      <c r="B122" s="29" t="s">
        <v>510</v>
      </c>
      <c r="C122" s="6" t="s">
        <v>192</v>
      </c>
      <c r="D122" s="6" t="s">
        <v>2</v>
      </c>
      <c r="E122" s="7" t="s">
        <v>11</v>
      </c>
      <c r="F122" s="7" t="s">
        <v>18</v>
      </c>
      <c r="G122" s="8">
        <v>8863.9480000000003</v>
      </c>
      <c r="H122" s="8">
        <v>7405.7</v>
      </c>
      <c r="I122" s="8">
        <v>7405.7</v>
      </c>
      <c r="J122" s="1"/>
    </row>
    <row r="123" spans="1:10" ht="93.75" x14ac:dyDescent="0.3">
      <c r="A123" s="18" t="s">
        <v>120</v>
      </c>
      <c r="B123" s="28" t="s">
        <v>52</v>
      </c>
      <c r="C123" s="12" t="s">
        <v>193</v>
      </c>
      <c r="D123" s="12"/>
      <c r="E123" s="13"/>
      <c r="F123" s="13"/>
      <c r="G123" s="14">
        <f>G124+G128+G148+G156</f>
        <v>162323.02721</v>
      </c>
      <c r="H123" s="14">
        <v>124720.85196</v>
      </c>
      <c r="I123" s="14">
        <v>139248.23461000001</v>
      </c>
      <c r="J123" s="1"/>
    </row>
    <row r="124" spans="1:10" ht="37.5" outlineLevel="1" x14ac:dyDescent="0.3">
      <c r="A124" s="18" t="s">
        <v>357</v>
      </c>
      <c r="B124" s="28" t="s">
        <v>53</v>
      </c>
      <c r="C124" s="12" t="s">
        <v>194</v>
      </c>
      <c r="D124" s="12"/>
      <c r="E124" s="13"/>
      <c r="F124" s="13"/>
      <c r="G124" s="14">
        <f>G125</f>
        <v>29424.166379999999</v>
      </c>
      <c r="H124" s="14">
        <v>27287.9</v>
      </c>
      <c r="I124" s="14">
        <v>25470.091759999999</v>
      </c>
      <c r="J124" s="1"/>
    </row>
    <row r="125" spans="1:10" ht="56.25" outlineLevel="2" x14ac:dyDescent="0.3">
      <c r="A125" s="18" t="s">
        <v>391</v>
      </c>
      <c r="B125" s="28" t="s">
        <v>54</v>
      </c>
      <c r="C125" s="12" t="s">
        <v>195</v>
      </c>
      <c r="D125" s="12"/>
      <c r="E125" s="13"/>
      <c r="F125" s="13"/>
      <c r="G125" s="14">
        <f>G126+G127</f>
        <v>29424.166379999999</v>
      </c>
      <c r="H125" s="14">
        <v>27287.9</v>
      </c>
      <c r="I125" s="14">
        <v>25470.091759999999</v>
      </c>
      <c r="J125" s="1"/>
    </row>
    <row r="126" spans="1:10" ht="206.25" outlineLevel="6" x14ac:dyDescent="0.3">
      <c r="A126" s="9"/>
      <c r="B126" s="29" t="s">
        <v>497</v>
      </c>
      <c r="C126" s="6" t="s">
        <v>196</v>
      </c>
      <c r="D126" s="6" t="s">
        <v>0</v>
      </c>
      <c r="E126" s="7" t="s">
        <v>8</v>
      </c>
      <c r="F126" s="7" t="s">
        <v>11</v>
      </c>
      <c r="G126" s="8">
        <f>25722.6+829</f>
        <v>26551.599999999999</v>
      </c>
      <c r="H126" s="8">
        <v>25594.9</v>
      </c>
      <c r="I126" s="8">
        <v>23771.391759999999</v>
      </c>
      <c r="J126" s="1"/>
    </row>
    <row r="127" spans="1:10" ht="112.5" outlineLevel="6" x14ac:dyDescent="0.3">
      <c r="A127" s="9"/>
      <c r="B127" s="29" t="s">
        <v>498</v>
      </c>
      <c r="C127" s="6" t="s">
        <v>196</v>
      </c>
      <c r="D127" s="6" t="s">
        <v>1</v>
      </c>
      <c r="E127" s="7" t="s">
        <v>8</v>
      </c>
      <c r="F127" s="7" t="s">
        <v>11</v>
      </c>
      <c r="G127" s="8">
        <v>2872.5663800000002</v>
      </c>
      <c r="H127" s="8">
        <v>1693</v>
      </c>
      <c r="I127" s="8">
        <v>1698.7</v>
      </c>
      <c r="J127" s="1"/>
    </row>
    <row r="128" spans="1:10" ht="56.25" outlineLevel="1" x14ac:dyDescent="0.3">
      <c r="A128" s="18" t="s">
        <v>358</v>
      </c>
      <c r="B128" s="28" t="s">
        <v>55</v>
      </c>
      <c r="C128" s="12" t="s">
        <v>197</v>
      </c>
      <c r="D128" s="12"/>
      <c r="E128" s="13"/>
      <c r="F128" s="13"/>
      <c r="G128" s="14">
        <f>G129+G132+G136+G138+G140+G142+G145</f>
        <v>115235.46083</v>
      </c>
      <c r="H128" s="14">
        <v>79459.136960000003</v>
      </c>
      <c r="I128" s="14">
        <v>95026.652849999999</v>
      </c>
      <c r="J128" s="1"/>
    </row>
    <row r="129" spans="1:10" ht="56.25" outlineLevel="2" x14ac:dyDescent="0.3">
      <c r="A129" s="18" t="s">
        <v>393</v>
      </c>
      <c r="B129" s="28" t="s">
        <v>56</v>
      </c>
      <c r="C129" s="12" t="s">
        <v>198</v>
      </c>
      <c r="D129" s="12"/>
      <c r="E129" s="13"/>
      <c r="F129" s="13"/>
      <c r="G129" s="14">
        <f>G130+G131</f>
        <v>22620.372029999999</v>
      </c>
      <c r="H129" s="14">
        <v>20412.276829999999</v>
      </c>
      <c r="I129" s="14">
        <v>27864.5</v>
      </c>
      <c r="J129" s="1"/>
    </row>
    <row r="130" spans="1:10" ht="206.25" outlineLevel="6" x14ac:dyDescent="0.3">
      <c r="A130" s="9"/>
      <c r="B130" s="29" t="s">
        <v>511</v>
      </c>
      <c r="C130" s="6" t="s">
        <v>199</v>
      </c>
      <c r="D130" s="6" t="s">
        <v>0</v>
      </c>
      <c r="E130" s="7" t="s">
        <v>19</v>
      </c>
      <c r="F130" s="7" t="s">
        <v>9</v>
      </c>
      <c r="G130" s="8">
        <f>19095.3+631.5</f>
        <v>19726.8</v>
      </c>
      <c r="H130" s="8">
        <v>18895.8</v>
      </c>
      <c r="I130" s="8">
        <v>24918.400000000001</v>
      </c>
      <c r="J130" s="1"/>
    </row>
    <row r="131" spans="1:10" ht="112.5" outlineLevel="6" x14ac:dyDescent="0.3">
      <c r="A131" s="9"/>
      <c r="B131" s="29" t="s">
        <v>512</v>
      </c>
      <c r="C131" s="6" t="s">
        <v>199</v>
      </c>
      <c r="D131" s="6" t="s">
        <v>1</v>
      </c>
      <c r="E131" s="7" t="s">
        <v>19</v>
      </c>
      <c r="F131" s="7" t="s">
        <v>9</v>
      </c>
      <c r="G131" s="8">
        <v>2893.5720299999998</v>
      </c>
      <c r="H131" s="8">
        <v>1516.4768300000001</v>
      </c>
      <c r="I131" s="8">
        <v>2946.1</v>
      </c>
      <c r="J131" s="1"/>
    </row>
    <row r="132" spans="1:10" ht="56.25" outlineLevel="2" x14ac:dyDescent="0.3">
      <c r="A132" s="18" t="s">
        <v>394</v>
      </c>
      <c r="B132" s="28" t="s">
        <v>57</v>
      </c>
      <c r="C132" s="12" t="s">
        <v>200</v>
      </c>
      <c r="D132" s="12"/>
      <c r="E132" s="13"/>
      <c r="F132" s="13"/>
      <c r="G132" s="14">
        <f>G133+G134+G135</f>
        <v>63875.335830000004</v>
      </c>
      <c r="H132" s="14">
        <v>57643.351280000003</v>
      </c>
      <c r="I132" s="14">
        <v>65764.3</v>
      </c>
      <c r="J132" s="1"/>
    </row>
    <row r="133" spans="1:10" ht="206.25" outlineLevel="6" x14ac:dyDescent="0.3">
      <c r="A133" s="9"/>
      <c r="B133" s="29" t="s">
        <v>513</v>
      </c>
      <c r="C133" s="6" t="s">
        <v>201</v>
      </c>
      <c r="D133" s="6" t="s">
        <v>0</v>
      </c>
      <c r="E133" s="7" t="s">
        <v>19</v>
      </c>
      <c r="F133" s="7" t="s">
        <v>9</v>
      </c>
      <c r="G133" s="8">
        <f>50730+899.3</f>
        <v>51629.3</v>
      </c>
      <c r="H133" s="8">
        <v>51859.851280000003</v>
      </c>
      <c r="I133" s="8">
        <v>58536.1</v>
      </c>
      <c r="J133" s="1"/>
    </row>
    <row r="134" spans="1:10" ht="112.5" outlineLevel="6" x14ac:dyDescent="0.3">
      <c r="A134" s="9"/>
      <c r="B134" s="29" t="s">
        <v>514</v>
      </c>
      <c r="C134" s="6" t="s">
        <v>201</v>
      </c>
      <c r="D134" s="6" t="s">
        <v>1</v>
      </c>
      <c r="E134" s="7" t="s">
        <v>19</v>
      </c>
      <c r="F134" s="7" t="s">
        <v>9</v>
      </c>
      <c r="G134" s="8">
        <v>11040.73583</v>
      </c>
      <c r="H134" s="8">
        <v>5760.5</v>
      </c>
      <c r="I134" s="8">
        <v>7205.2</v>
      </c>
      <c r="J134" s="1"/>
    </row>
    <row r="135" spans="1:10" ht="75" outlineLevel="6" x14ac:dyDescent="0.3">
      <c r="A135" s="9"/>
      <c r="B135" s="29" t="s">
        <v>515</v>
      </c>
      <c r="C135" s="6" t="s">
        <v>201</v>
      </c>
      <c r="D135" s="6" t="s">
        <v>3</v>
      </c>
      <c r="E135" s="7" t="s">
        <v>19</v>
      </c>
      <c r="F135" s="7" t="s">
        <v>9</v>
      </c>
      <c r="G135" s="8">
        <v>1205.3</v>
      </c>
      <c r="H135" s="8">
        <v>23</v>
      </c>
      <c r="I135" s="8">
        <v>23</v>
      </c>
      <c r="J135" s="1"/>
    </row>
    <row r="136" spans="1:10" ht="56.25" outlineLevel="2" x14ac:dyDescent="0.3">
      <c r="A136" s="18" t="s">
        <v>395</v>
      </c>
      <c r="B136" s="28" t="s">
        <v>58</v>
      </c>
      <c r="C136" s="12" t="s">
        <v>202</v>
      </c>
      <c r="D136" s="12"/>
      <c r="E136" s="13"/>
      <c r="F136" s="13"/>
      <c r="G136" s="14">
        <v>208.11150000000001</v>
      </c>
      <c r="H136" s="14">
        <v>207.60884999999999</v>
      </c>
      <c r="I136" s="14">
        <v>207.60884999999999</v>
      </c>
      <c r="J136" s="1"/>
    </row>
    <row r="137" spans="1:10" ht="93.75" outlineLevel="6" x14ac:dyDescent="0.3">
      <c r="A137" s="9"/>
      <c r="B137" s="29" t="s">
        <v>516</v>
      </c>
      <c r="C137" s="6" t="s">
        <v>203</v>
      </c>
      <c r="D137" s="6" t="s">
        <v>1</v>
      </c>
      <c r="E137" s="7" t="s">
        <v>19</v>
      </c>
      <c r="F137" s="7" t="s">
        <v>9</v>
      </c>
      <c r="G137" s="8">
        <v>208.11150000000001</v>
      </c>
      <c r="H137" s="8">
        <v>207.60884999999999</v>
      </c>
      <c r="I137" s="8">
        <v>207.60884999999999</v>
      </c>
      <c r="J137" s="1"/>
    </row>
    <row r="138" spans="1:10" ht="75" outlineLevel="2" x14ac:dyDescent="0.3">
      <c r="A138" s="18" t="s">
        <v>397</v>
      </c>
      <c r="B138" s="28" t="s">
        <v>59</v>
      </c>
      <c r="C138" s="12" t="s">
        <v>204</v>
      </c>
      <c r="D138" s="12"/>
      <c r="E138" s="13"/>
      <c r="F138" s="13"/>
      <c r="G138" s="14">
        <v>0</v>
      </c>
      <c r="H138" s="14">
        <v>1195.9000000000001</v>
      </c>
      <c r="I138" s="14">
        <v>1190.2439999999999</v>
      </c>
      <c r="J138" s="1"/>
    </row>
    <row r="139" spans="1:10" ht="150" outlineLevel="6" x14ac:dyDescent="0.3">
      <c r="A139" s="9"/>
      <c r="B139" s="29" t="s">
        <v>517</v>
      </c>
      <c r="C139" s="6" t="s">
        <v>205</v>
      </c>
      <c r="D139" s="6" t="s">
        <v>1</v>
      </c>
      <c r="E139" s="7" t="s">
        <v>19</v>
      </c>
      <c r="F139" s="7" t="s">
        <v>9</v>
      </c>
      <c r="G139" s="8">
        <v>0</v>
      </c>
      <c r="H139" s="8">
        <v>1195.9000000000001</v>
      </c>
      <c r="I139" s="8">
        <v>1190.2439999999999</v>
      </c>
      <c r="J139" s="1"/>
    </row>
    <row r="140" spans="1:10" ht="75" outlineLevel="2" x14ac:dyDescent="0.3">
      <c r="A140" s="18" t="s">
        <v>396</v>
      </c>
      <c r="B140" s="28" t="s">
        <v>60</v>
      </c>
      <c r="C140" s="12" t="s">
        <v>206</v>
      </c>
      <c r="D140" s="12"/>
      <c r="E140" s="13"/>
      <c r="F140" s="13"/>
      <c r="G140" s="14">
        <v>5086.47</v>
      </c>
      <c r="H140" s="14">
        <v>0</v>
      </c>
      <c r="I140" s="14">
        <v>0</v>
      </c>
      <c r="J140" s="1"/>
    </row>
    <row r="141" spans="1:10" ht="131.25" outlineLevel="6" x14ac:dyDescent="0.3">
      <c r="A141" s="9"/>
      <c r="B141" s="29" t="s">
        <v>518</v>
      </c>
      <c r="C141" s="6" t="s">
        <v>207</v>
      </c>
      <c r="D141" s="6" t="s">
        <v>1</v>
      </c>
      <c r="E141" s="7" t="s">
        <v>19</v>
      </c>
      <c r="F141" s="7" t="s">
        <v>9</v>
      </c>
      <c r="G141" s="8">
        <v>5086.47</v>
      </c>
      <c r="H141" s="8">
        <v>0</v>
      </c>
      <c r="I141" s="8">
        <v>0</v>
      </c>
      <c r="J141" s="1"/>
    </row>
    <row r="142" spans="1:10" ht="37.5" outlineLevel="2" x14ac:dyDescent="0.3">
      <c r="A142" s="18" t="s">
        <v>398</v>
      </c>
      <c r="B142" s="28" t="s">
        <v>61</v>
      </c>
      <c r="C142" s="12" t="s">
        <v>208</v>
      </c>
      <c r="D142" s="12"/>
      <c r="E142" s="13"/>
      <c r="F142" s="13"/>
      <c r="G142" s="14">
        <v>23141.016210000002</v>
      </c>
      <c r="H142" s="14">
        <v>0</v>
      </c>
      <c r="I142" s="14">
        <v>0</v>
      </c>
      <c r="J142" s="1"/>
    </row>
    <row r="143" spans="1:10" ht="93.75" outlineLevel="6" x14ac:dyDescent="0.3">
      <c r="A143" s="9"/>
      <c r="B143" s="29" t="s">
        <v>519</v>
      </c>
      <c r="C143" s="6" t="s">
        <v>209</v>
      </c>
      <c r="D143" s="6" t="s">
        <v>1</v>
      </c>
      <c r="E143" s="7" t="s">
        <v>19</v>
      </c>
      <c r="F143" s="7" t="s">
        <v>9</v>
      </c>
      <c r="G143" s="8">
        <v>5000</v>
      </c>
      <c r="H143" s="8">
        <v>0</v>
      </c>
      <c r="I143" s="8">
        <v>0</v>
      </c>
      <c r="J143" s="1"/>
    </row>
    <row r="144" spans="1:10" ht="93.75" outlineLevel="6" x14ac:dyDescent="0.3">
      <c r="A144" s="9"/>
      <c r="B144" s="29" t="s">
        <v>520</v>
      </c>
      <c r="C144" s="6" t="s">
        <v>210</v>
      </c>
      <c r="D144" s="6" t="s">
        <v>1</v>
      </c>
      <c r="E144" s="7" t="s">
        <v>19</v>
      </c>
      <c r="F144" s="7" t="s">
        <v>9</v>
      </c>
      <c r="G144" s="8">
        <v>18141.016210000002</v>
      </c>
      <c r="H144" s="8">
        <v>0</v>
      </c>
      <c r="I144" s="8">
        <v>0</v>
      </c>
      <c r="J144" s="1"/>
    </row>
    <row r="145" spans="1:10" ht="37.5" outlineLevel="2" x14ac:dyDescent="0.3">
      <c r="A145" s="18" t="s">
        <v>399</v>
      </c>
      <c r="B145" s="28" t="s">
        <v>62</v>
      </c>
      <c r="C145" s="12" t="s">
        <v>211</v>
      </c>
      <c r="D145" s="12"/>
      <c r="E145" s="13"/>
      <c r="F145" s="13"/>
      <c r="G145" s="14">
        <v>304.15526</v>
      </c>
      <c r="H145" s="14">
        <v>0</v>
      </c>
      <c r="I145" s="14">
        <v>0</v>
      </c>
      <c r="J145" s="1"/>
    </row>
    <row r="146" spans="1:10" ht="93.75" outlineLevel="6" x14ac:dyDescent="0.3">
      <c r="A146" s="9"/>
      <c r="B146" s="29" t="s">
        <v>521</v>
      </c>
      <c r="C146" s="6" t="s">
        <v>212</v>
      </c>
      <c r="D146" s="6" t="s">
        <v>1</v>
      </c>
      <c r="E146" s="7" t="s">
        <v>19</v>
      </c>
      <c r="F146" s="7" t="s">
        <v>9</v>
      </c>
      <c r="G146" s="8">
        <v>204.15526</v>
      </c>
      <c r="H146" s="8">
        <v>0</v>
      </c>
      <c r="I146" s="8">
        <v>0</v>
      </c>
      <c r="J146" s="1"/>
    </row>
    <row r="147" spans="1:10" ht="131.25" outlineLevel="6" x14ac:dyDescent="0.3">
      <c r="A147" s="9"/>
      <c r="B147" s="29" t="s">
        <v>522</v>
      </c>
      <c r="C147" s="6" t="s">
        <v>213</v>
      </c>
      <c r="D147" s="6" t="s">
        <v>1</v>
      </c>
      <c r="E147" s="7" t="s">
        <v>19</v>
      </c>
      <c r="F147" s="7" t="s">
        <v>9</v>
      </c>
      <c r="G147" s="8">
        <v>100</v>
      </c>
      <c r="H147" s="8">
        <v>0</v>
      </c>
      <c r="I147" s="8">
        <v>0</v>
      </c>
      <c r="J147" s="1"/>
    </row>
    <row r="148" spans="1:10" ht="56.25" outlineLevel="1" x14ac:dyDescent="0.3">
      <c r="A148" s="18" t="s">
        <v>360</v>
      </c>
      <c r="B148" s="28" t="s">
        <v>63</v>
      </c>
      <c r="C148" s="12" t="s">
        <v>214</v>
      </c>
      <c r="D148" s="12"/>
      <c r="E148" s="13"/>
      <c r="F148" s="13"/>
      <c r="G148" s="14">
        <f>G149+G152</f>
        <v>15252.52</v>
      </c>
      <c r="H148" s="14">
        <v>14907.315000000001</v>
      </c>
      <c r="I148" s="14">
        <v>15500.79</v>
      </c>
      <c r="J148" s="1"/>
    </row>
    <row r="149" spans="1:10" ht="131.25" outlineLevel="2" x14ac:dyDescent="0.3">
      <c r="A149" s="18" t="s">
        <v>400</v>
      </c>
      <c r="B149" s="28" t="s">
        <v>64</v>
      </c>
      <c r="C149" s="12" t="s">
        <v>215</v>
      </c>
      <c r="D149" s="12"/>
      <c r="E149" s="13"/>
      <c r="F149" s="13"/>
      <c r="G149" s="14">
        <f>G150+G151</f>
        <v>1989.72</v>
      </c>
      <c r="H149" s="14">
        <v>1948.615</v>
      </c>
      <c r="I149" s="14">
        <v>2025.69</v>
      </c>
      <c r="J149" s="1"/>
    </row>
    <row r="150" spans="1:10" ht="206.25" outlineLevel="6" x14ac:dyDescent="0.3">
      <c r="A150" s="9"/>
      <c r="B150" s="29" t="s">
        <v>495</v>
      </c>
      <c r="C150" s="6" t="s">
        <v>216</v>
      </c>
      <c r="D150" s="6" t="s">
        <v>0</v>
      </c>
      <c r="E150" s="7" t="s">
        <v>19</v>
      </c>
      <c r="F150" s="7" t="s">
        <v>17</v>
      </c>
      <c r="G150" s="8">
        <f>1908.42+59.3</f>
        <v>1967.72</v>
      </c>
      <c r="H150" s="8">
        <v>1926.615</v>
      </c>
      <c r="I150" s="8">
        <v>2003.69</v>
      </c>
      <c r="J150" s="1"/>
    </row>
    <row r="151" spans="1:10" ht="112.5" outlineLevel="6" x14ac:dyDescent="0.3">
      <c r="A151" s="9"/>
      <c r="B151" s="29" t="s">
        <v>496</v>
      </c>
      <c r="C151" s="6" t="s">
        <v>216</v>
      </c>
      <c r="D151" s="6" t="s">
        <v>1</v>
      </c>
      <c r="E151" s="7" t="s">
        <v>19</v>
      </c>
      <c r="F151" s="7" t="s">
        <v>17</v>
      </c>
      <c r="G151" s="8">
        <v>22</v>
      </c>
      <c r="H151" s="8">
        <v>22</v>
      </c>
      <c r="I151" s="8">
        <v>22</v>
      </c>
      <c r="J151" s="1"/>
    </row>
    <row r="152" spans="1:10" ht="75" outlineLevel="2" x14ac:dyDescent="0.3">
      <c r="A152" s="18" t="s">
        <v>401</v>
      </c>
      <c r="B152" s="28" t="s">
        <v>43</v>
      </c>
      <c r="C152" s="12" t="s">
        <v>217</v>
      </c>
      <c r="D152" s="12"/>
      <c r="E152" s="13"/>
      <c r="F152" s="13"/>
      <c r="G152" s="14">
        <f>G153+G154+G155</f>
        <v>13262.800000000001</v>
      </c>
      <c r="H152" s="14">
        <v>12958.7</v>
      </c>
      <c r="I152" s="14">
        <v>13475.1</v>
      </c>
      <c r="J152" s="1"/>
    </row>
    <row r="153" spans="1:10" ht="225" outlineLevel="6" x14ac:dyDescent="0.3">
      <c r="A153" s="9"/>
      <c r="B153" s="29" t="s">
        <v>523</v>
      </c>
      <c r="C153" s="6" t="s">
        <v>218</v>
      </c>
      <c r="D153" s="6" t="s">
        <v>0</v>
      </c>
      <c r="E153" s="7" t="s">
        <v>19</v>
      </c>
      <c r="F153" s="7" t="s">
        <v>17</v>
      </c>
      <c r="G153" s="8">
        <f>7226+235.8</f>
        <v>7461.8</v>
      </c>
      <c r="H153" s="8">
        <v>7328.5</v>
      </c>
      <c r="I153" s="8">
        <v>7621</v>
      </c>
      <c r="J153" s="1"/>
    </row>
    <row r="154" spans="1:10" ht="225" outlineLevel="6" x14ac:dyDescent="0.3">
      <c r="A154" s="9"/>
      <c r="B154" s="29" t="s">
        <v>524</v>
      </c>
      <c r="C154" s="6" t="s">
        <v>219</v>
      </c>
      <c r="D154" s="6" t="s">
        <v>0</v>
      </c>
      <c r="E154" s="7" t="s">
        <v>19</v>
      </c>
      <c r="F154" s="7" t="s">
        <v>17</v>
      </c>
      <c r="G154" s="8">
        <f>5562.4+196</f>
        <v>5758.4</v>
      </c>
      <c r="H154" s="8">
        <v>5613.2</v>
      </c>
      <c r="I154" s="8">
        <v>5837.1</v>
      </c>
      <c r="J154" s="1"/>
    </row>
    <row r="155" spans="1:10" ht="131.25" outlineLevel="6" x14ac:dyDescent="0.3">
      <c r="A155" s="9"/>
      <c r="B155" s="29" t="s">
        <v>525</v>
      </c>
      <c r="C155" s="6" t="s">
        <v>219</v>
      </c>
      <c r="D155" s="6" t="s">
        <v>1</v>
      </c>
      <c r="E155" s="7" t="s">
        <v>19</v>
      </c>
      <c r="F155" s="7" t="s">
        <v>17</v>
      </c>
      <c r="G155" s="8">
        <v>42.6</v>
      </c>
      <c r="H155" s="8">
        <v>17</v>
      </c>
      <c r="I155" s="8">
        <v>17</v>
      </c>
      <c r="J155" s="1"/>
    </row>
    <row r="156" spans="1:10" ht="56.25" outlineLevel="1" x14ac:dyDescent="0.3">
      <c r="A156" s="18" t="s">
        <v>361</v>
      </c>
      <c r="B156" s="28" t="s">
        <v>65</v>
      </c>
      <c r="C156" s="12" t="s">
        <v>220</v>
      </c>
      <c r="D156" s="12"/>
      <c r="E156" s="13"/>
      <c r="F156" s="13"/>
      <c r="G156" s="14">
        <f>G157</f>
        <v>2410.88</v>
      </c>
      <c r="H156" s="14">
        <v>3066.5</v>
      </c>
      <c r="I156" s="14">
        <v>3250.7</v>
      </c>
      <c r="J156" s="1"/>
    </row>
    <row r="157" spans="1:10" ht="56.25" outlineLevel="2" x14ac:dyDescent="0.3">
      <c r="A157" s="18" t="s">
        <v>402</v>
      </c>
      <c r="B157" s="28" t="s">
        <v>66</v>
      </c>
      <c r="C157" s="12" t="s">
        <v>221</v>
      </c>
      <c r="D157" s="12"/>
      <c r="E157" s="13"/>
      <c r="F157" s="13"/>
      <c r="G157" s="14">
        <f>G158+G159</f>
        <v>2410.88</v>
      </c>
      <c r="H157" s="14">
        <v>3066.5</v>
      </c>
      <c r="I157" s="14">
        <v>3250.7</v>
      </c>
      <c r="J157" s="1"/>
    </row>
    <row r="158" spans="1:10" ht="187.5" outlineLevel="6" x14ac:dyDescent="0.3">
      <c r="A158" s="9"/>
      <c r="B158" s="29" t="s">
        <v>526</v>
      </c>
      <c r="C158" s="6" t="s">
        <v>222</v>
      </c>
      <c r="D158" s="6" t="s">
        <v>0</v>
      </c>
      <c r="E158" s="7" t="s">
        <v>17</v>
      </c>
      <c r="F158" s="7" t="s">
        <v>20</v>
      </c>
      <c r="G158" s="8">
        <f>1996.68+64.9</f>
        <v>2061.58</v>
      </c>
      <c r="H158" s="8">
        <v>2796.4</v>
      </c>
      <c r="I158" s="8">
        <v>2887.7</v>
      </c>
      <c r="J158" s="1"/>
    </row>
    <row r="159" spans="1:10" ht="93.75" outlineLevel="6" x14ac:dyDescent="0.3">
      <c r="A159" s="9"/>
      <c r="B159" s="29" t="s">
        <v>527</v>
      </c>
      <c r="C159" s="6" t="s">
        <v>222</v>
      </c>
      <c r="D159" s="6" t="s">
        <v>1</v>
      </c>
      <c r="E159" s="7" t="s">
        <v>17</v>
      </c>
      <c r="F159" s="7" t="s">
        <v>20</v>
      </c>
      <c r="G159" s="8">
        <v>349.3</v>
      </c>
      <c r="H159" s="8">
        <v>270.10000000000002</v>
      </c>
      <c r="I159" s="8">
        <v>363</v>
      </c>
      <c r="J159" s="1"/>
    </row>
    <row r="160" spans="1:10" ht="93.75" x14ac:dyDescent="0.3">
      <c r="A160" s="18" t="s">
        <v>121</v>
      </c>
      <c r="B160" s="28" t="s">
        <v>67</v>
      </c>
      <c r="C160" s="12" t="s">
        <v>223</v>
      </c>
      <c r="D160" s="12"/>
      <c r="E160" s="13"/>
      <c r="F160" s="13"/>
      <c r="G160" s="14">
        <v>580833.54544000002</v>
      </c>
      <c r="H160" s="14">
        <v>103760</v>
      </c>
      <c r="I160" s="14">
        <v>110734</v>
      </c>
      <c r="J160" s="1"/>
    </row>
    <row r="161" spans="1:10" ht="56.25" outlineLevel="2" x14ac:dyDescent="0.3">
      <c r="A161" s="18" t="s">
        <v>363</v>
      </c>
      <c r="B161" s="28" t="s">
        <v>68</v>
      </c>
      <c r="C161" s="12" t="s">
        <v>224</v>
      </c>
      <c r="D161" s="12"/>
      <c r="E161" s="13"/>
      <c r="F161" s="13"/>
      <c r="G161" s="14">
        <v>509064.31014000002</v>
      </c>
      <c r="H161" s="14">
        <v>27738</v>
      </c>
      <c r="I161" s="14">
        <v>31245</v>
      </c>
      <c r="J161" s="1"/>
    </row>
    <row r="162" spans="1:10" ht="93.75" outlineLevel="6" x14ac:dyDescent="0.3">
      <c r="A162" s="9"/>
      <c r="B162" s="29" t="s">
        <v>528</v>
      </c>
      <c r="C162" s="6" t="s">
        <v>225</v>
      </c>
      <c r="D162" s="6" t="s">
        <v>4</v>
      </c>
      <c r="E162" s="7" t="s">
        <v>17</v>
      </c>
      <c r="F162" s="7" t="s">
        <v>12</v>
      </c>
      <c r="G162" s="8">
        <v>55498.347139999998</v>
      </c>
      <c r="H162" s="8">
        <v>27738</v>
      </c>
      <c r="I162" s="8">
        <v>31245</v>
      </c>
      <c r="J162" s="1"/>
    </row>
    <row r="163" spans="1:10" ht="150" outlineLevel="6" x14ac:dyDescent="0.3">
      <c r="A163" s="9"/>
      <c r="B163" s="29" t="s">
        <v>529</v>
      </c>
      <c r="C163" s="6" t="s">
        <v>226</v>
      </c>
      <c r="D163" s="6" t="s">
        <v>4</v>
      </c>
      <c r="E163" s="7" t="s">
        <v>17</v>
      </c>
      <c r="F163" s="7" t="s">
        <v>12</v>
      </c>
      <c r="G163" s="8">
        <v>453565.96299999999</v>
      </c>
      <c r="H163" s="8">
        <v>0</v>
      </c>
      <c r="I163" s="8">
        <v>0</v>
      </c>
      <c r="J163" s="1"/>
    </row>
    <row r="164" spans="1:10" ht="37.5" outlineLevel="2" x14ac:dyDescent="0.3">
      <c r="A164" s="18" t="s">
        <v>364</v>
      </c>
      <c r="B164" s="28" t="s">
        <v>69</v>
      </c>
      <c r="C164" s="12" t="s">
        <v>227</v>
      </c>
      <c r="D164" s="12"/>
      <c r="E164" s="13"/>
      <c r="F164" s="13"/>
      <c r="G164" s="14">
        <v>71769.2353</v>
      </c>
      <c r="H164" s="14">
        <v>76022</v>
      </c>
      <c r="I164" s="14">
        <v>79489</v>
      </c>
      <c r="J164" s="1"/>
    </row>
    <row r="165" spans="1:10" ht="93.75" outlineLevel="6" x14ac:dyDescent="0.3">
      <c r="A165" s="9"/>
      <c r="B165" s="29" t="s">
        <v>530</v>
      </c>
      <c r="C165" s="6" t="s">
        <v>228</v>
      </c>
      <c r="D165" s="6" t="s">
        <v>1</v>
      </c>
      <c r="E165" s="7" t="s">
        <v>17</v>
      </c>
      <c r="F165" s="7" t="s">
        <v>12</v>
      </c>
      <c r="G165" s="8">
        <v>9983.2757700000002</v>
      </c>
      <c r="H165" s="8">
        <v>27778</v>
      </c>
      <c r="I165" s="8">
        <v>31245</v>
      </c>
      <c r="J165" s="1"/>
    </row>
    <row r="166" spans="1:10" ht="112.5" outlineLevel="6" x14ac:dyDescent="0.3">
      <c r="A166" s="9"/>
      <c r="B166" s="29" t="s">
        <v>531</v>
      </c>
      <c r="C166" s="6" t="s">
        <v>229</v>
      </c>
      <c r="D166" s="6" t="s">
        <v>1</v>
      </c>
      <c r="E166" s="7" t="s">
        <v>17</v>
      </c>
      <c r="F166" s="7" t="s">
        <v>12</v>
      </c>
      <c r="G166" s="8">
        <v>61785.95953</v>
      </c>
      <c r="H166" s="8">
        <v>48244</v>
      </c>
      <c r="I166" s="8">
        <v>48244</v>
      </c>
      <c r="J166" s="1"/>
    </row>
    <row r="167" spans="1:10" ht="150" x14ac:dyDescent="0.3">
      <c r="A167" s="18" t="s">
        <v>365</v>
      </c>
      <c r="B167" s="28" t="s">
        <v>70</v>
      </c>
      <c r="C167" s="12" t="s">
        <v>230</v>
      </c>
      <c r="D167" s="12"/>
      <c r="E167" s="13"/>
      <c r="F167" s="13"/>
      <c r="G167" s="14">
        <v>191.16</v>
      </c>
      <c r="H167" s="14">
        <v>0</v>
      </c>
      <c r="I167" s="14">
        <v>507855.6</v>
      </c>
      <c r="J167" s="1"/>
    </row>
    <row r="168" spans="1:10" ht="93.75" outlineLevel="1" x14ac:dyDescent="0.3">
      <c r="A168" s="18" t="s">
        <v>366</v>
      </c>
      <c r="B168" s="28" t="s">
        <v>71</v>
      </c>
      <c r="C168" s="12" t="s">
        <v>231</v>
      </c>
      <c r="D168" s="12"/>
      <c r="E168" s="13"/>
      <c r="F168" s="13"/>
      <c r="G168" s="14">
        <v>191.16</v>
      </c>
      <c r="H168" s="14">
        <v>0</v>
      </c>
      <c r="I168" s="14">
        <v>507855.6</v>
      </c>
      <c r="J168" s="1"/>
    </row>
    <row r="169" spans="1:10" ht="150" outlineLevel="2" x14ac:dyDescent="0.3">
      <c r="A169" s="18" t="s">
        <v>367</v>
      </c>
      <c r="B169" s="28" t="s">
        <v>72</v>
      </c>
      <c r="C169" s="12" t="s">
        <v>232</v>
      </c>
      <c r="D169" s="12"/>
      <c r="E169" s="13"/>
      <c r="F169" s="13"/>
      <c r="G169" s="14">
        <v>191.16</v>
      </c>
      <c r="H169" s="14">
        <v>0</v>
      </c>
      <c r="I169" s="14">
        <v>0</v>
      </c>
      <c r="J169" s="1"/>
    </row>
    <row r="170" spans="1:10" ht="75" outlineLevel="6" x14ac:dyDescent="0.3">
      <c r="A170" s="9"/>
      <c r="B170" s="29" t="s">
        <v>532</v>
      </c>
      <c r="C170" s="6" t="s">
        <v>233</v>
      </c>
      <c r="D170" s="6" t="s">
        <v>5</v>
      </c>
      <c r="E170" s="7" t="s">
        <v>14</v>
      </c>
      <c r="F170" s="7" t="s">
        <v>11</v>
      </c>
      <c r="G170" s="8">
        <v>191.16</v>
      </c>
      <c r="H170" s="8">
        <v>0</v>
      </c>
      <c r="I170" s="8">
        <v>0</v>
      </c>
      <c r="J170" s="1"/>
    </row>
    <row r="171" spans="1:10" ht="93.75" outlineLevel="2" x14ac:dyDescent="0.3">
      <c r="A171" s="18" t="s">
        <v>359</v>
      </c>
      <c r="B171" s="28" t="s">
        <v>73</v>
      </c>
      <c r="C171" s="12" t="s">
        <v>234</v>
      </c>
      <c r="D171" s="12"/>
      <c r="E171" s="13"/>
      <c r="F171" s="13"/>
      <c r="G171" s="14">
        <v>0</v>
      </c>
      <c r="H171" s="14">
        <v>0</v>
      </c>
      <c r="I171" s="14">
        <v>507855.6</v>
      </c>
      <c r="J171" s="1"/>
    </row>
    <row r="172" spans="1:10" ht="93.75" outlineLevel="6" x14ac:dyDescent="0.3">
      <c r="A172" s="9"/>
      <c r="B172" s="29" t="s">
        <v>533</v>
      </c>
      <c r="C172" s="6" t="s">
        <v>235</v>
      </c>
      <c r="D172" s="6" t="s">
        <v>4</v>
      </c>
      <c r="E172" s="7" t="s">
        <v>8</v>
      </c>
      <c r="F172" s="7" t="s">
        <v>12</v>
      </c>
      <c r="G172" s="8">
        <v>0</v>
      </c>
      <c r="H172" s="8">
        <v>0</v>
      </c>
      <c r="I172" s="8">
        <v>432329.3</v>
      </c>
      <c r="J172" s="1"/>
    </row>
    <row r="173" spans="1:10" ht="93.75" outlineLevel="6" x14ac:dyDescent="0.3">
      <c r="A173" s="9"/>
      <c r="B173" s="29" t="s">
        <v>533</v>
      </c>
      <c r="C173" s="6" t="s">
        <v>235</v>
      </c>
      <c r="D173" s="6" t="s">
        <v>4</v>
      </c>
      <c r="E173" s="7" t="s">
        <v>19</v>
      </c>
      <c r="F173" s="7" t="s">
        <v>17</v>
      </c>
      <c r="G173" s="8">
        <v>0</v>
      </c>
      <c r="H173" s="8">
        <v>0</v>
      </c>
      <c r="I173" s="8">
        <v>75526.3</v>
      </c>
      <c r="J173" s="1"/>
    </row>
    <row r="174" spans="1:10" ht="112.5" x14ac:dyDescent="0.3">
      <c r="A174" s="18" t="s">
        <v>362</v>
      </c>
      <c r="B174" s="28" t="s">
        <v>74</v>
      </c>
      <c r="C174" s="12" t="s">
        <v>236</v>
      </c>
      <c r="D174" s="12"/>
      <c r="E174" s="13"/>
      <c r="F174" s="13"/>
      <c r="G174" s="14">
        <f>G175+G222+G291</f>
        <v>538949.87939000002</v>
      </c>
      <c r="H174" s="14">
        <f>H175+H222+H291</f>
        <v>222749.87841999999</v>
      </c>
      <c r="I174" s="14">
        <v>352673.98225</v>
      </c>
      <c r="J174" s="1"/>
    </row>
    <row r="175" spans="1:10" ht="37.5" outlineLevel="1" x14ac:dyDescent="0.3">
      <c r="A175" s="18" t="s">
        <v>368</v>
      </c>
      <c r="B175" s="28" t="s">
        <v>75</v>
      </c>
      <c r="C175" s="12" t="s">
        <v>237</v>
      </c>
      <c r="D175" s="12"/>
      <c r="E175" s="13"/>
      <c r="F175" s="13"/>
      <c r="G175" s="14">
        <f>G176+G180+G182+G184+G187+G189+G191+G198+G200+G203+G214+G216+G218+G220</f>
        <v>263376.12916000001</v>
      </c>
      <c r="H175" s="14">
        <f>H176+H180+H182+H184+H187+H189+H191+H198+H200+H203+H214+H216+H218+H220</f>
        <v>74407.02867</v>
      </c>
      <c r="I175" s="14">
        <v>44611.450510000002</v>
      </c>
      <c r="J175" s="1"/>
    </row>
    <row r="176" spans="1:10" ht="75" outlineLevel="2" x14ac:dyDescent="0.3">
      <c r="A176" s="18" t="s">
        <v>392</v>
      </c>
      <c r="B176" s="28" t="s">
        <v>42</v>
      </c>
      <c r="C176" s="12" t="s">
        <v>238</v>
      </c>
      <c r="D176" s="12"/>
      <c r="E176" s="13"/>
      <c r="F176" s="13"/>
      <c r="G176" s="14">
        <f>G177+G178+G179</f>
        <v>11511.38</v>
      </c>
      <c r="H176" s="14">
        <v>11220.01</v>
      </c>
      <c r="I176" s="14">
        <v>11681.319</v>
      </c>
      <c r="J176" s="1"/>
    </row>
    <row r="177" spans="1:15" ht="206.25" outlineLevel="6" x14ac:dyDescent="0.3">
      <c r="A177" s="9"/>
      <c r="B177" s="29" t="s">
        <v>495</v>
      </c>
      <c r="C177" s="6" t="s">
        <v>239</v>
      </c>
      <c r="D177" s="6" t="s">
        <v>0</v>
      </c>
      <c r="E177" s="7" t="s">
        <v>9</v>
      </c>
      <c r="F177" s="7" t="s">
        <v>15</v>
      </c>
      <c r="G177" s="8">
        <f>8451.52+315.8</f>
        <v>8767.32</v>
      </c>
      <c r="H177" s="8">
        <v>8537.7999999999993</v>
      </c>
      <c r="I177" s="8">
        <v>8879.4</v>
      </c>
      <c r="J177" s="1"/>
    </row>
    <row r="178" spans="1:15" ht="112.5" outlineLevel="6" x14ac:dyDescent="0.3">
      <c r="A178" s="9"/>
      <c r="B178" s="29" t="s">
        <v>496</v>
      </c>
      <c r="C178" s="6" t="s">
        <v>239</v>
      </c>
      <c r="D178" s="6" t="s">
        <v>1</v>
      </c>
      <c r="E178" s="7" t="s">
        <v>9</v>
      </c>
      <c r="F178" s="7" t="s">
        <v>15</v>
      </c>
      <c r="G178" s="8">
        <f>2741.06</f>
        <v>2741.06</v>
      </c>
      <c r="H178" s="8">
        <v>2679.21</v>
      </c>
      <c r="I178" s="8">
        <v>2798.9189999999999</v>
      </c>
      <c r="J178" s="1"/>
    </row>
    <row r="179" spans="1:15" ht="93.75" outlineLevel="6" x14ac:dyDescent="0.3">
      <c r="A179" s="9"/>
      <c r="B179" s="29" t="s">
        <v>534</v>
      </c>
      <c r="C179" s="6" t="s">
        <v>239</v>
      </c>
      <c r="D179" s="6" t="s">
        <v>5</v>
      </c>
      <c r="E179" s="7" t="s">
        <v>9</v>
      </c>
      <c r="F179" s="7" t="s">
        <v>15</v>
      </c>
      <c r="G179" s="8">
        <v>3</v>
      </c>
      <c r="H179" s="8">
        <v>3</v>
      </c>
      <c r="I179" s="8">
        <v>3</v>
      </c>
      <c r="J179" s="1"/>
    </row>
    <row r="180" spans="1:15" ht="75" outlineLevel="2" x14ac:dyDescent="0.3">
      <c r="A180" s="18" t="s">
        <v>403</v>
      </c>
      <c r="B180" s="28" t="s">
        <v>76</v>
      </c>
      <c r="C180" s="12" t="s">
        <v>240</v>
      </c>
      <c r="D180" s="12"/>
      <c r="E180" s="13"/>
      <c r="F180" s="13"/>
      <c r="G180" s="14">
        <v>1100.05</v>
      </c>
      <c r="H180" s="14">
        <v>500</v>
      </c>
      <c r="I180" s="14">
        <v>500</v>
      </c>
      <c r="J180" s="1"/>
    </row>
    <row r="181" spans="1:15" ht="168.75" outlineLevel="6" x14ac:dyDescent="0.3">
      <c r="A181" s="9"/>
      <c r="B181" s="29" t="s">
        <v>535</v>
      </c>
      <c r="C181" s="6" t="s">
        <v>241</v>
      </c>
      <c r="D181" s="6" t="s">
        <v>3</v>
      </c>
      <c r="E181" s="7" t="s">
        <v>9</v>
      </c>
      <c r="F181" s="7" t="s">
        <v>13</v>
      </c>
      <c r="G181" s="8">
        <v>1100.05</v>
      </c>
      <c r="H181" s="8">
        <v>500</v>
      </c>
      <c r="I181" s="8">
        <v>500</v>
      </c>
      <c r="J181" s="1"/>
    </row>
    <row r="182" spans="1:15" ht="56.25" outlineLevel="2" x14ac:dyDescent="0.3">
      <c r="A182" s="18" t="s">
        <v>404</v>
      </c>
      <c r="B182" s="28" t="s">
        <v>77</v>
      </c>
      <c r="C182" s="12" t="s">
        <v>242</v>
      </c>
      <c r="D182" s="12"/>
      <c r="E182" s="13"/>
      <c r="F182" s="13"/>
      <c r="G182" s="14">
        <v>145.28037</v>
      </c>
      <c r="H182" s="14">
        <v>98.670670000000001</v>
      </c>
      <c r="I182" s="14">
        <v>48.931510000000003</v>
      </c>
      <c r="J182" s="1"/>
    </row>
    <row r="183" spans="1:15" ht="75" outlineLevel="6" x14ac:dyDescent="0.3">
      <c r="A183" s="9"/>
      <c r="B183" s="29" t="s">
        <v>536</v>
      </c>
      <c r="C183" s="6" t="s">
        <v>243</v>
      </c>
      <c r="D183" s="6" t="s">
        <v>6</v>
      </c>
      <c r="E183" s="7" t="s">
        <v>16</v>
      </c>
      <c r="F183" s="7" t="s">
        <v>9</v>
      </c>
      <c r="G183" s="8">
        <v>145.28037</v>
      </c>
      <c r="H183" s="8">
        <v>98.670670000000001</v>
      </c>
      <c r="I183" s="8">
        <v>48.931510000000003</v>
      </c>
      <c r="J183" s="1"/>
    </row>
    <row r="184" spans="1:15" ht="56.25" outlineLevel="2" x14ac:dyDescent="0.3">
      <c r="A184" s="18" t="s">
        <v>406</v>
      </c>
      <c r="B184" s="28" t="s">
        <v>78</v>
      </c>
      <c r="C184" s="12" t="s">
        <v>244</v>
      </c>
      <c r="D184" s="12"/>
      <c r="E184" s="13"/>
      <c r="F184" s="13"/>
      <c r="G184" s="14">
        <v>24770</v>
      </c>
      <c r="H184" s="14">
        <v>23722</v>
      </c>
      <c r="I184" s="14">
        <v>24483</v>
      </c>
      <c r="J184" s="1"/>
    </row>
    <row r="185" spans="1:15" ht="75" outlineLevel="6" x14ac:dyDescent="0.3">
      <c r="A185" s="9"/>
      <c r="B185" s="29" t="s">
        <v>537</v>
      </c>
      <c r="C185" s="6" t="s">
        <v>245</v>
      </c>
      <c r="D185" s="6" t="s">
        <v>7</v>
      </c>
      <c r="E185" s="7" t="s">
        <v>18</v>
      </c>
      <c r="F185" s="7" t="s">
        <v>9</v>
      </c>
      <c r="G185" s="8">
        <v>9951</v>
      </c>
      <c r="H185" s="8">
        <v>8404</v>
      </c>
      <c r="I185" s="8">
        <v>8650</v>
      </c>
      <c r="J185" s="1"/>
    </row>
    <row r="186" spans="1:15" ht="75" outlineLevel="6" x14ac:dyDescent="0.3">
      <c r="A186" s="9"/>
      <c r="B186" s="29" t="s">
        <v>538</v>
      </c>
      <c r="C186" s="6" t="s">
        <v>246</v>
      </c>
      <c r="D186" s="6" t="s">
        <v>7</v>
      </c>
      <c r="E186" s="7" t="s">
        <v>18</v>
      </c>
      <c r="F186" s="7" t="s">
        <v>9</v>
      </c>
      <c r="G186" s="8">
        <v>14819</v>
      </c>
      <c r="H186" s="8">
        <v>15318</v>
      </c>
      <c r="I186" s="8">
        <v>15833</v>
      </c>
      <c r="J186" s="1"/>
      <c r="M186" s="23"/>
      <c r="O186" s="23"/>
    </row>
    <row r="187" spans="1:15" ht="75" outlineLevel="2" x14ac:dyDescent="0.3">
      <c r="A187" s="18" t="s">
        <v>407</v>
      </c>
      <c r="B187" s="28" t="s">
        <v>79</v>
      </c>
      <c r="C187" s="12" t="s">
        <v>247</v>
      </c>
      <c r="D187" s="12"/>
      <c r="E187" s="13"/>
      <c r="F187" s="13"/>
      <c r="G187" s="14">
        <v>3643.5</v>
      </c>
      <c r="H187" s="14">
        <v>0</v>
      </c>
      <c r="I187" s="14">
        <v>0</v>
      </c>
      <c r="J187" s="1"/>
    </row>
    <row r="188" spans="1:15" ht="56.25" outlineLevel="6" x14ac:dyDescent="0.3">
      <c r="A188" s="9"/>
      <c r="B188" s="29" t="s">
        <v>539</v>
      </c>
      <c r="C188" s="6" t="s">
        <v>248</v>
      </c>
      <c r="D188" s="6" t="s">
        <v>7</v>
      </c>
      <c r="E188" s="7" t="s">
        <v>18</v>
      </c>
      <c r="F188" s="7" t="s">
        <v>11</v>
      </c>
      <c r="G188" s="8">
        <v>3643.5</v>
      </c>
      <c r="H188" s="8">
        <v>0</v>
      </c>
      <c r="I188" s="8">
        <v>0</v>
      </c>
      <c r="J188" s="1"/>
    </row>
    <row r="189" spans="1:15" ht="131.25" outlineLevel="2" x14ac:dyDescent="0.3">
      <c r="A189" s="18" t="s">
        <v>405</v>
      </c>
      <c r="B189" s="28" t="s">
        <v>80</v>
      </c>
      <c r="C189" s="12" t="s">
        <v>249</v>
      </c>
      <c r="D189" s="12"/>
      <c r="E189" s="13"/>
      <c r="F189" s="13"/>
      <c r="G189" s="14">
        <v>99.986999999999995</v>
      </c>
      <c r="H189" s="14">
        <v>0</v>
      </c>
      <c r="I189" s="14">
        <v>0</v>
      </c>
      <c r="J189" s="1"/>
    </row>
    <row r="190" spans="1:15" ht="131.25" outlineLevel="6" x14ac:dyDescent="0.3">
      <c r="A190" s="9"/>
      <c r="B190" s="29" t="s">
        <v>540</v>
      </c>
      <c r="C190" s="6" t="s">
        <v>250</v>
      </c>
      <c r="D190" s="6" t="s">
        <v>7</v>
      </c>
      <c r="E190" s="7" t="s">
        <v>11</v>
      </c>
      <c r="F190" s="7" t="s">
        <v>14</v>
      </c>
      <c r="G190" s="8">
        <v>99.986999999999995</v>
      </c>
      <c r="H190" s="8">
        <v>0</v>
      </c>
      <c r="I190" s="8">
        <v>0</v>
      </c>
      <c r="J190" s="1"/>
    </row>
    <row r="191" spans="1:15" ht="56.25" outlineLevel="2" x14ac:dyDescent="0.3">
      <c r="A191" s="18" t="s">
        <v>408</v>
      </c>
      <c r="B191" s="28" t="s">
        <v>81</v>
      </c>
      <c r="C191" s="12" t="s">
        <v>251</v>
      </c>
      <c r="D191" s="12"/>
      <c r="E191" s="13"/>
      <c r="F191" s="13"/>
      <c r="G191" s="14">
        <v>60094.529289999999</v>
      </c>
      <c r="H191" s="14">
        <f>H192+H193+H194+H195+H196+H197</f>
        <v>20968.148000000001</v>
      </c>
      <c r="I191" s="14">
        <v>0</v>
      </c>
      <c r="J191" s="1"/>
    </row>
    <row r="192" spans="1:15" ht="150" outlineLevel="6" x14ac:dyDescent="0.3">
      <c r="A192" s="9"/>
      <c r="B192" s="29" t="s">
        <v>541</v>
      </c>
      <c r="C192" s="6" t="s">
        <v>252</v>
      </c>
      <c r="D192" s="6" t="s">
        <v>7</v>
      </c>
      <c r="E192" s="7" t="s">
        <v>18</v>
      </c>
      <c r="F192" s="7" t="s">
        <v>11</v>
      </c>
      <c r="G192" s="8">
        <v>1000</v>
      </c>
      <c r="H192" s="8">
        <v>0</v>
      </c>
      <c r="I192" s="8">
        <v>0</v>
      </c>
      <c r="J192" s="1"/>
    </row>
    <row r="193" spans="1:10" ht="56.25" outlineLevel="6" x14ac:dyDescent="0.3">
      <c r="A193" s="9"/>
      <c r="B193" s="29" t="s">
        <v>542</v>
      </c>
      <c r="C193" s="6" t="s">
        <v>253</v>
      </c>
      <c r="D193" s="6" t="s">
        <v>7</v>
      </c>
      <c r="E193" s="7" t="s">
        <v>17</v>
      </c>
      <c r="F193" s="7" t="s">
        <v>20</v>
      </c>
      <c r="G193" s="8">
        <v>575.28619000000003</v>
      </c>
      <c r="H193" s="8">
        <v>0</v>
      </c>
      <c r="I193" s="8">
        <v>0</v>
      </c>
      <c r="J193" s="1"/>
    </row>
    <row r="194" spans="1:10" ht="56.25" outlineLevel="6" x14ac:dyDescent="0.3">
      <c r="A194" s="9"/>
      <c r="B194" s="29" t="s">
        <v>542</v>
      </c>
      <c r="C194" s="6" t="s">
        <v>253</v>
      </c>
      <c r="D194" s="6" t="s">
        <v>7</v>
      </c>
      <c r="E194" s="7" t="s">
        <v>21</v>
      </c>
      <c r="F194" s="7" t="s">
        <v>9</v>
      </c>
      <c r="G194" s="8">
        <v>39666.833780000001</v>
      </c>
      <c r="H194" s="8">
        <f>20968.148</f>
        <v>20968.148000000001</v>
      </c>
      <c r="I194" s="8">
        <v>0</v>
      </c>
      <c r="J194" s="1"/>
    </row>
    <row r="195" spans="1:10" ht="56.25" outlineLevel="6" x14ac:dyDescent="0.3">
      <c r="A195" s="9"/>
      <c r="B195" s="29" t="s">
        <v>542</v>
      </c>
      <c r="C195" s="6" t="s">
        <v>253</v>
      </c>
      <c r="D195" s="6" t="s">
        <v>7</v>
      </c>
      <c r="E195" s="7" t="s">
        <v>21</v>
      </c>
      <c r="F195" s="7" t="s">
        <v>11</v>
      </c>
      <c r="G195" s="8">
        <v>200</v>
      </c>
      <c r="H195" s="8">
        <v>0</v>
      </c>
      <c r="I195" s="8">
        <v>0</v>
      </c>
      <c r="J195" s="1"/>
    </row>
    <row r="196" spans="1:10" ht="56.25" outlineLevel="6" x14ac:dyDescent="0.3">
      <c r="A196" s="9"/>
      <c r="B196" s="29" t="s">
        <v>542</v>
      </c>
      <c r="C196" s="6" t="s">
        <v>253</v>
      </c>
      <c r="D196" s="6" t="s">
        <v>7</v>
      </c>
      <c r="E196" s="7" t="s">
        <v>18</v>
      </c>
      <c r="F196" s="7" t="s">
        <v>11</v>
      </c>
      <c r="G196" s="8">
        <v>3824.4093200000002</v>
      </c>
      <c r="H196" s="8">
        <v>0</v>
      </c>
      <c r="I196" s="8">
        <v>0</v>
      </c>
      <c r="J196" s="1"/>
    </row>
    <row r="197" spans="1:10" ht="131.25" outlineLevel="6" x14ac:dyDescent="0.3">
      <c r="A197" s="9"/>
      <c r="B197" s="29" t="s">
        <v>543</v>
      </c>
      <c r="C197" s="6" t="s">
        <v>254</v>
      </c>
      <c r="D197" s="6" t="s">
        <v>7</v>
      </c>
      <c r="E197" s="7" t="s">
        <v>18</v>
      </c>
      <c r="F197" s="7" t="s">
        <v>11</v>
      </c>
      <c r="G197" s="8">
        <v>14828</v>
      </c>
      <c r="H197" s="8">
        <v>0</v>
      </c>
      <c r="I197" s="8">
        <v>0</v>
      </c>
      <c r="J197" s="1"/>
    </row>
    <row r="198" spans="1:10" ht="75" outlineLevel="2" x14ac:dyDescent="0.3">
      <c r="A198" s="18" t="s">
        <v>409</v>
      </c>
      <c r="B198" s="28" t="s">
        <v>82</v>
      </c>
      <c r="C198" s="12" t="s">
        <v>255</v>
      </c>
      <c r="D198" s="12"/>
      <c r="E198" s="13"/>
      <c r="F198" s="13"/>
      <c r="G198" s="14">
        <v>10745.75821</v>
      </c>
      <c r="H198" s="14">
        <v>0</v>
      </c>
      <c r="I198" s="14">
        <v>0</v>
      </c>
      <c r="J198" s="1"/>
    </row>
    <row r="199" spans="1:10" ht="75" outlineLevel="6" x14ac:dyDescent="0.3">
      <c r="A199" s="9"/>
      <c r="B199" s="29" t="s">
        <v>544</v>
      </c>
      <c r="C199" s="6" t="s">
        <v>256</v>
      </c>
      <c r="D199" s="6" t="s">
        <v>3</v>
      </c>
      <c r="E199" s="7" t="s">
        <v>9</v>
      </c>
      <c r="F199" s="7" t="s">
        <v>16</v>
      </c>
      <c r="G199" s="8">
        <v>10745.75821</v>
      </c>
      <c r="H199" s="8">
        <v>0</v>
      </c>
      <c r="I199" s="8">
        <v>0</v>
      </c>
      <c r="J199" s="1"/>
    </row>
    <row r="200" spans="1:10" ht="93.75" outlineLevel="2" x14ac:dyDescent="0.3">
      <c r="A200" s="18" t="s">
        <v>410</v>
      </c>
      <c r="B200" s="28" t="s">
        <v>83</v>
      </c>
      <c r="C200" s="12" t="s">
        <v>257</v>
      </c>
      <c r="D200" s="12"/>
      <c r="E200" s="13"/>
      <c r="F200" s="13"/>
      <c r="G200" s="14">
        <f>G201+G202</f>
        <v>84923.702659999995</v>
      </c>
      <c r="H200" s="14">
        <v>0</v>
      </c>
      <c r="I200" s="14">
        <v>0</v>
      </c>
      <c r="J200" s="1"/>
    </row>
    <row r="201" spans="1:10" ht="56.25" outlineLevel="6" x14ac:dyDescent="0.3">
      <c r="A201" s="9"/>
      <c r="B201" s="29" t="s">
        <v>542</v>
      </c>
      <c r="C201" s="6" t="s">
        <v>258</v>
      </c>
      <c r="D201" s="6" t="s">
        <v>7</v>
      </c>
      <c r="E201" s="7" t="s">
        <v>21</v>
      </c>
      <c r="F201" s="7" t="s">
        <v>21</v>
      </c>
      <c r="G201" s="8">
        <f>6977.50266+2364</f>
        <v>9341.5026600000001</v>
      </c>
      <c r="H201" s="8">
        <v>0</v>
      </c>
      <c r="I201" s="8">
        <v>0</v>
      </c>
      <c r="J201" s="1"/>
    </row>
    <row r="202" spans="1:10" ht="56.25" outlineLevel="6" x14ac:dyDescent="0.3">
      <c r="A202" s="9"/>
      <c r="B202" s="29" t="s">
        <v>545</v>
      </c>
      <c r="C202" s="6" t="s">
        <v>259</v>
      </c>
      <c r="D202" s="6" t="s">
        <v>7</v>
      </c>
      <c r="E202" s="7" t="s">
        <v>21</v>
      </c>
      <c r="F202" s="7" t="s">
        <v>21</v>
      </c>
      <c r="G202" s="8">
        <f>49792.9+25789.3</f>
        <v>75582.2</v>
      </c>
      <c r="H202" s="8">
        <v>0</v>
      </c>
      <c r="I202" s="8">
        <v>0</v>
      </c>
      <c r="J202" s="1"/>
    </row>
    <row r="203" spans="1:10" ht="131.25" outlineLevel="2" x14ac:dyDescent="0.3">
      <c r="A203" s="18" t="s">
        <v>411</v>
      </c>
      <c r="B203" s="28" t="s">
        <v>84</v>
      </c>
      <c r="C203" s="12" t="s">
        <v>260</v>
      </c>
      <c r="D203" s="12"/>
      <c r="E203" s="13"/>
      <c r="F203" s="13"/>
      <c r="G203" s="14">
        <v>56494.465629999999</v>
      </c>
      <c r="H203" s="14">
        <v>7898.2</v>
      </c>
      <c r="I203" s="14">
        <v>7898.2</v>
      </c>
      <c r="J203" s="1"/>
    </row>
    <row r="204" spans="1:10" ht="56.25" outlineLevel="6" x14ac:dyDescent="0.3">
      <c r="A204" s="9"/>
      <c r="B204" s="29" t="s">
        <v>542</v>
      </c>
      <c r="C204" s="6" t="s">
        <v>261</v>
      </c>
      <c r="D204" s="6" t="s">
        <v>7</v>
      </c>
      <c r="E204" s="7" t="s">
        <v>17</v>
      </c>
      <c r="F204" s="7" t="s">
        <v>20</v>
      </c>
      <c r="G204" s="8">
        <v>903.98235999999997</v>
      </c>
      <c r="H204" s="8">
        <v>0</v>
      </c>
      <c r="I204" s="8">
        <v>0</v>
      </c>
      <c r="J204" s="1"/>
    </row>
    <row r="205" spans="1:10" ht="56.25" outlineLevel="6" x14ac:dyDescent="0.3">
      <c r="A205" s="9"/>
      <c r="B205" s="29" t="s">
        <v>542</v>
      </c>
      <c r="C205" s="6" t="s">
        <v>261</v>
      </c>
      <c r="D205" s="6" t="s">
        <v>7</v>
      </c>
      <c r="E205" s="7" t="s">
        <v>21</v>
      </c>
      <c r="F205" s="7" t="s">
        <v>10</v>
      </c>
      <c r="G205" s="8">
        <v>4000</v>
      </c>
      <c r="H205" s="8">
        <v>0</v>
      </c>
      <c r="I205" s="8">
        <v>0</v>
      </c>
      <c r="J205" s="1"/>
    </row>
    <row r="206" spans="1:10" ht="56.25" outlineLevel="6" x14ac:dyDescent="0.3">
      <c r="A206" s="9"/>
      <c r="B206" s="29" t="s">
        <v>542</v>
      </c>
      <c r="C206" s="6" t="s">
        <v>261</v>
      </c>
      <c r="D206" s="6" t="s">
        <v>7</v>
      </c>
      <c r="E206" s="7" t="s">
        <v>21</v>
      </c>
      <c r="F206" s="7" t="s">
        <v>11</v>
      </c>
      <c r="G206" s="8">
        <v>2264.9819600000001</v>
      </c>
      <c r="H206" s="8">
        <v>0</v>
      </c>
      <c r="I206" s="8">
        <v>0</v>
      </c>
      <c r="J206" s="1"/>
    </row>
    <row r="207" spans="1:10" ht="56.25" outlineLevel="6" x14ac:dyDescent="0.3">
      <c r="A207" s="9"/>
      <c r="B207" s="29" t="s">
        <v>542</v>
      </c>
      <c r="C207" s="6" t="s">
        <v>261</v>
      </c>
      <c r="D207" s="6" t="s">
        <v>7</v>
      </c>
      <c r="E207" s="7" t="s">
        <v>21</v>
      </c>
      <c r="F207" s="7" t="s">
        <v>21</v>
      </c>
      <c r="G207" s="8">
        <v>133.13041999999999</v>
      </c>
      <c r="H207" s="8">
        <v>0</v>
      </c>
      <c r="I207" s="8">
        <v>0</v>
      </c>
      <c r="J207" s="1"/>
    </row>
    <row r="208" spans="1:10" ht="56.25" outlineLevel="6" x14ac:dyDescent="0.3">
      <c r="A208" s="9"/>
      <c r="B208" s="29" t="s">
        <v>542</v>
      </c>
      <c r="C208" s="6" t="s">
        <v>261</v>
      </c>
      <c r="D208" s="6" t="s">
        <v>7</v>
      </c>
      <c r="E208" s="7" t="s">
        <v>18</v>
      </c>
      <c r="F208" s="7" t="s">
        <v>11</v>
      </c>
      <c r="G208" s="8">
        <v>1152.7317800000001</v>
      </c>
      <c r="H208" s="8">
        <v>0</v>
      </c>
      <c r="I208" s="8">
        <v>0</v>
      </c>
      <c r="J208" s="1"/>
    </row>
    <row r="209" spans="1:10" ht="75" outlineLevel="6" x14ac:dyDescent="0.3">
      <c r="A209" s="9"/>
      <c r="B209" s="29" t="s">
        <v>546</v>
      </c>
      <c r="C209" s="6" t="s">
        <v>262</v>
      </c>
      <c r="D209" s="6" t="s">
        <v>7</v>
      </c>
      <c r="E209" s="7" t="s">
        <v>17</v>
      </c>
      <c r="F209" s="7" t="s">
        <v>12</v>
      </c>
      <c r="G209" s="8">
        <v>4000</v>
      </c>
      <c r="H209" s="8">
        <v>4000</v>
      </c>
      <c r="I209" s="8">
        <v>4000</v>
      </c>
      <c r="J209" s="1"/>
    </row>
    <row r="210" spans="1:10" ht="56.25" outlineLevel="6" x14ac:dyDescent="0.3">
      <c r="A210" s="9"/>
      <c r="B210" s="29" t="s">
        <v>545</v>
      </c>
      <c r="C210" s="6" t="s">
        <v>263</v>
      </c>
      <c r="D210" s="6" t="s">
        <v>7</v>
      </c>
      <c r="E210" s="7" t="s">
        <v>21</v>
      </c>
      <c r="F210" s="7" t="s">
        <v>11</v>
      </c>
      <c r="G210" s="8">
        <v>3551.6573100000001</v>
      </c>
      <c r="H210" s="8">
        <v>0</v>
      </c>
      <c r="I210" s="8">
        <v>0</v>
      </c>
      <c r="J210" s="1"/>
    </row>
    <row r="211" spans="1:10" ht="93.75" outlineLevel="6" x14ac:dyDescent="0.3">
      <c r="A211" s="9"/>
      <c r="B211" s="29" t="s">
        <v>547</v>
      </c>
      <c r="C211" s="6" t="s">
        <v>264</v>
      </c>
      <c r="D211" s="6" t="s">
        <v>7</v>
      </c>
      <c r="E211" s="7" t="s">
        <v>21</v>
      </c>
      <c r="F211" s="7" t="s">
        <v>10</v>
      </c>
      <c r="G211" s="8">
        <v>32032.871419999999</v>
      </c>
      <c r="H211" s="8">
        <v>0</v>
      </c>
      <c r="I211" s="8">
        <v>0</v>
      </c>
      <c r="J211" s="1"/>
    </row>
    <row r="212" spans="1:10" ht="56.25" outlineLevel="6" x14ac:dyDescent="0.3">
      <c r="A212" s="9"/>
      <c r="B212" s="29" t="s">
        <v>548</v>
      </c>
      <c r="C212" s="6" t="s">
        <v>265</v>
      </c>
      <c r="D212" s="6" t="s">
        <v>7</v>
      </c>
      <c r="E212" s="7" t="s">
        <v>17</v>
      </c>
      <c r="F212" s="7" t="s">
        <v>20</v>
      </c>
      <c r="G212" s="8">
        <v>31.3</v>
      </c>
      <c r="H212" s="8">
        <v>0</v>
      </c>
      <c r="I212" s="8">
        <v>0</v>
      </c>
      <c r="J212" s="1"/>
    </row>
    <row r="213" spans="1:10" ht="168.75" outlineLevel="6" x14ac:dyDescent="0.3">
      <c r="A213" s="9"/>
      <c r="B213" s="29" t="s">
        <v>549</v>
      </c>
      <c r="C213" s="6" t="s">
        <v>266</v>
      </c>
      <c r="D213" s="6" t="s">
        <v>7</v>
      </c>
      <c r="E213" s="7" t="s">
        <v>21</v>
      </c>
      <c r="F213" s="7" t="s">
        <v>10</v>
      </c>
      <c r="G213" s="8">
        <v>8423.8103800000008</v>
      </c>
      <c r="H213" s="8">
        <v>3898.2</v>
      </c>
      <c r="I213" s="8">
        <v>3898.2</v>
      </c>
      <c r="J213" s="1"/>
    </row>
    <row r="214" spans="1:10" ht="56.25" outlineLevel="2" x14ac:dyDescent="0.3">
      <c r="A214" s="18" t="s">
        <v>412</v>
      </c>
      <c r="B214" s="28" t="s">
        <v>85</v>
      </c>
      <c r="C214" s="12" t="s">
        <v>267</v>
      </c>
      <c r="D214" s="12"/>
      <c r="E214" s="13"/>
      <c r="F214" s="13"/>
      <c r="G214" s="14">
        <v>2441.5520000000001</v>
      </c>
      <c r="H214" s="14">
        <v>10000</v>
      </c>
      <c r="I214" s="14">
        <v>0</v>
      </c>
      <c r="J214" s="1"/>
    </row>
    <row r="215" spans="1:10" ht="56.25" outlineLevel="6" x14ac:dyDescent="0.3">
      <c r="A215" s="9"/>
      <c r="B215" s="29" t="s">
        <v>550</v>
      </c>
      <c r="C215" s="6" t="s">
        <v>268</v>
      </c>
      <c r="D215" s="6" t="s">
        <v>7</v>
      </c>
      <c r="E215" s="7" t="s">
        <v>21</v>
      </c>
      <c r="F215" s="7" t="s">
        <v>10</v>
      </c>
      <c r="G215" s="8">
        <v>2441.5520000000001</v>
      </c>
      <c r="H215" s="8">
        <v>10000</v>
      </c>
      <c r="I215" s="8">
        <v>0</v>
      </c>
      <c r="J215" s="1"/>
    </row>
    <row r="216" spans="1:10" ht="75" outlineLevel="2" x14ac:dyDescent="0.3">
      <c r="A216" s="18" t="s">
        <v>413</v>
      </c>
      <c r="B216" s="28" t="s">
        <v>86</v>
      </c>
      <c r="C216" s="12" t="s">
        <v>269</v>
      </c>
      <c r="D216" s="12"/>
      <c r="E216" s="13"/>
      <c r="F216" s="13"/>
      <c r="G216" s="14">
        <v>1853.9639999999999</v>
      </c>
      <c r="H216" s="14">
        <v>0</v>
      </c>
      <c r="I216" s="14">
        <v>0</v>
      </c>
      <c r="J216" s="1"/>
    </row>
    <row r="217" spans="1:10" ht="75" outlineLevel="6" x14ac:dyDescent="0.3">
      <c r="A217" s="9"/>
      <c r="B217" s="29" t="s">
        <v>551</v>
      </c>
      <c r="C217" s="6" t="s">
        <v>270</v>
      </c>
      <c r="D217" s="6" t="s">
        <v>7</v>
      </c>
      <c r="E217" s="7" t="s">
        <v>17</v>
      </c>
      <c r="F217" s="7" t="s">
        <v>20</v>
      </c>
      <c r="G217" s="8">
        <v>1853.9639999999999</v>
      </c>
      <c r="H217" s="8">
        <v>0</v>
      </c>
      <c r="I217" s="8">
        <v>0</v>
      </c>
      <c r="J217" s="1"/>
    </row>
    <row r="218" spans="1:10" ht="131.25" outlineLevel="2" x14ac:dyDescent="0.3">
      <c r="A218" s="18" t="s">
        <v>414</v>
      </c>
      <c r="B218" s="28" t="s">
        <v>87</v>
      </c>
      <c r="C218" s="12" t="s">
        <v>271</v>
      </c>
      <c r="D218" s="12"/>
      <c r="E218" s="13"/>
      <c r="F218" s="13"/>
      <c r="G218" s="14">
        <v>300</v>
      </c>
      <c r="H218" s="14">
        <v>0</v>
      </c>
      <c r="I218" s="14">
        <v>0</v>
      </c>
      <c r="J218" s="1"/>
    </row>
    <row r="219" spans="1:10" ht="131.25" outlineLevel="6" x14ac:dyDescent="0.3">
      <c r="A219" s="9"/>
      <c r="B219" s="29" t="s">
        <v>552</v>
      </c>
      <c r="C219" s="6" t="s">
        <v>272</v>
      </c>
      <c r="D219" s="6" t="s">
        <v>7</v>
      </c>
      <c r="E219" s="7" t="s">
        <v>18</v>
      </c>
      <c r="F219" s="7" t="s">
        <v>11</v>
      </c>
      <c r="G219" s="8">
        <v>300</v>
      </c>
      <c r="H219" s="8">
        <v>0</v>
      </c>
      <c r="I219" s="8">
        <v>0</v>
      </c>
      <c r="J219" s="1"/>
    </row>
    <row r="220" spans="1:10" ht="112.5" outlineLevel="2" x14ac:dyDescent="0.3">
      <c r="A220" s="18" t="s">
        <v>415</v>
      </c>
      <c r="B220" s="28" t="s">
        <v>88</v>
      </c>
      <c r="C220" s="12" t="s">
        <v>273</v>
      </c>
      <c r="D220" s="12"/>
      <c r="E220" s="13"/>
      <c r="F220" s="13"/>
      <c r="G220" s="14">
        <f>G221</f>
        <v>5251.96</v>
      </c>
      <c r="H220" s="14">
        <v>0</v>
      </c>
      <c r="I220" s="14">
        <v>0</v>
      </c>
      <c r="J220" s="1"/>
    </row>
    <row r="221" spans="1:10" ht="56.25" outlineLevel="6" x14ac:dyDescent="0.3">
      <c r="A221" s="9"/>
      <c r="B221" s="29" t="s">
        <v>542</v>
      </c>
      <c r="C221" s="6" t="s">
        <v>274</v>
      </c>
      <c r="D221" s="6" t="s">
        <v>7</v>
      </c>
      <c r="E221" s="7" t="s">
        <v>18</v>
      </c>
      <c r="F221" s="7" t="s">
        <v>11</v>
      </c>
      <c r="G221" s="8">
        <f>3560.96+1691</f>
        <v>5251.96</v>
      </c>
      <c r="H221" s="8">
        <v>0</v>
      </c>
      <c r="I221" s="8">
        <v>0</v>
      </c>
      <c r="J221" s="1"/>
    </row>
    <row r="222" spans="1:10" ht="56.25" outlineLevel="1" x14ac:dyDescent="0.3">
      <c r="A222" s="18" t="s">
        <v>369</v>
      </c>
      <c r="B222" s="28" t="s">
        <v>89</v>
      </c>
      <c r="C222" s="12" t="s">
        <v>275</v>
      </c>
      <c r="D222" s="12"/>
      <c r="E222" s="13"/>
      <c r="F222" s="13"/>
      <c r="G222" s="14">
        <f>G223+G235+G245+G247+G249+G252+G254+G256+G258+G260+G262+G264+G271+G273+G275+G277+G279+G282+G284+G286+G289</f>
        <v>245812.65186000004</v>
      </c>
      <c r="H222" s="14">
        <v>145734.58048</v>
      </c>
      <c r="I222" s="14">
        <v>305454.26247000002</v>
      </c>
      <c r="J222" s="1"/>
    </row>
    <row r="223" spans="1:10" ht="75" outlineLevel="2" x14ac:dyDescent="0.3">
      <c r="A223" s="18" t="s">
        <v>416</v>
      </c>
      <c r="B223" s="28" t="s">
        <v>90</v>
      </c>
      <c r="C223" s="12" t="s">
        <v>276</v>
      </c>
      <c r="D223" s="12"/>
      <c r="E223" s="13"/>
      <c r="F223" s="13"/>
      <c r="G223" s="14">
        <f>G224+G225+G226+G227+G228+G229+G230+G231+G232+G233+G234</f>
        <v>54177.700100000002</v>
      </c>
      <c r="H223" s="14">
        <v>53779.311999999998</v>
      </c>
      <c r="I223" s="14">
        <v>55552.737999999998</v>
      </c>
      <c r="J223" s="1"/>
    </row>
    <row r="224" spans="1:10" ht="206.25" outlineLevel="6" x14ac:dyDescent="0.3">
      <c r="A224" s="9"/>
      <c r="B224" s="29" t="s">
        <v>497</v>
      </c>
      <c r="C224" s="6" t="s">
        <v>277</v>
      </c>
      <c r="D224" s="6" t="s">
        <v>0</v>
      </c>
      <c r="E224" s="7" t="s">
        <v>9</v>
      </c>
      <c r="F224" s="7" t="s">
        <v>16</v>
      </c>
      <c r="G224" s="8">
        <f>22974.8+487.2</f>
        <v>23462</v>
      </c>
      <c r="H224" s="8">
        <v>23190.2</v>
      </c>
      <c r="I224" s="8">
        <v>24115.3</v>
      </c>
      <c r="J224" s="1"/>
    </row>
    <row r="225" spans="1:10" ht="206.25" outlineLevel="6" x14ac:dyDescent="0.3">
      <c r="A225" s="9"/>
      <c r="B225" s="29" t="s">
        <v>497</v>
      </c>
      <c r="C225" s="6" t="s">
        <v>277</v>
      </c>
      <c r="D225" s="6" t="s">
        <v>0</v>
      </c>
      <c r="E225" s="7" t="s">
        <v>17</v>
      </c>
      <c r="F225" s="7" t="s">
        <v>21</v>
      </c>
      <c r="G225" s="8">
        <f>7652.74+515</f>
        <v>8167.74</v>
      </c>
      <c r="H225" s="8">
        <v>8034.03</v>
      </c>
      <c r="I225" s="8">
        <v>8344.89</v>
      </c>
      <c r="J225" s="1"/>
    </row>
    <row r="226" spans="1:10" ht="112.5" outlineLevel="6" x14ac:dyDescent="0.3">
      <c r="A226" s="9"/>
      <c r="B226" s="29" t="s">
        <v>498</v>
      </c>
      <c r="C226" s="6" t="s">
        <v>277</v>
      </c>
      <c r="D226" s="6" t="s">
        <v>1</v>
      </c>
      <c r="E226" s="7" t="s">
        <v>9</v>
      </c>
      <c r="F226" s="7" t="s">
        <v>16</v>
      </c>
      <c r="G226" s="8">
        <v>5016</v>
      </c>
      <c r="H226" s="8">
        <v>5116</v>
      </c>
      <c r="I226" s="8">
        <v>5216</v>
      </c>
      <c r="J226" s="1"/>
    </row>
    <row r="227" spans="1:10" ht="112.5" outlineLevel="6" x14ac:dyDescent="0.3">
      <c r="A227" s="9"/>
      <c r="B227" s="29" t="s">
        <v>498</v>
      </c>
      <c r="C227" s="6" t="s">
        <v>277</v>
      </c>
      <c r="D227" s="6" t="s">
        <v>1</v>
      </c>
      <c r="E227" s="7" t="s">
        <v>17</v>
      </c>
      <c r="F227" s="7" t="s">
        <v>21</v>
      </c>
      <c r="G227" s="8">
        <v>1121.29</v>
      </c>
      <c r="H227" s="8">
        <v>1128</v>
      </c>
      <c r="I227" s="8">
        <v>1155.3</v>
      </c>
      <c r="J227" s="1"/>
    </row>
    <row r="228" spans="1:10" ht="93.75" outlineLevel="6" x14ac:dyDescent="0.3">
      <c r="A228" s="9"/>
      <c r="B228" s="29" t="s">
        <v>553</v>
      </c>
      <c r="C228" s="6" t="s">
        <v>277</v>
      </c>
      <c r="D228" s="6" t="s">
        <v>5</v>
      </c>
      <c r="E228" s="7" t="s">
        <v>9</v>
      </c>
      <c r="F228" s="7" t="s">
        <v>16</v>
      </c>
      <c r="G228" s="8">
        <v>12</v>
      </c>
      <c r="H228" s="8">
        <v>12</v>
      </c>
      <c r="I228" s="8">
        <v>12</v>
      </c>
      <c r="J228" s="1"/>
    </row>
    <row r="229" spans="1:10" ht="75" outlineLevel="6" x14ac:dyDescent="0.3">
      <c r="A229" s="9"/>
      <c r="B229" s="29" t="s">
        <v>554</v>
      </c>
      <c r="C229" s="6" t="s">
        <v>277</v>
      </c>
      <c r="D229" s="6" t="s">
        <v>3</v>
      </c>
      <c r="E229" s="7" t="s">
        <v>17</v>
      </c>
      <c r="F229" s="7" t="s">
        <v>21</v>
      </c>
      <c r="G229" s="8">
        <v>19.850000000000001</v>
      </c>
      <c r="H229" s="8">
        <v>19.850000000000001</v>
      </c>
      <c r="I229" s="8">
        <v>19.850000000000001</v>
      </c>
      <c r="J229" s="1"/>
    </row>
    <row r="230" spans="1:10" ht="206.25" outlineLevel="6" x14ac:dyDescent="0.3">
      <c r="A230" s="9"/>
      <c r="B230" s="29" t="s">
        <v>497</v>
      </c>
      <c r="C230" s="6" t="s">
        <v>278</v>
      </c>
      <c r="D230" s="6" t="s">
        <v>0</v>
      </c>
      <c r="E230" s="7" t="s">
        <v>9</v>
      </c>
      <c r="F230" s="7" t="s">
        <v>16</v>
      </c>
      <c r="G230" s="8">
        <f>9057.59597+196</f>
        <v>9253.5959700000003</v>
      </c>
      <c r="H230" s="8">
        <v>9531.4040000000005</v>
      </c>
      <c r="I230" s="8">
        <v>9677.9920000000002</v>
      </c>
      <c r="J230" s="1"/>
    </row>
    <row r="231" spans="1:10" ht="112.5" outlineLevel="6" x14ac:dyDescent="0.3">
      <c r="A231" s="9"/>
      <c r="B231" s="29" t="s">
        <v>498</v>
      </c>
      <c r="C231" s="6" t="s">
        <v>278</v>
      </c>
      <c r="D231" s="6" t="s">
        <v>1</v>
      </c>
      <c r="E231" s="7" t="s">
        <v>9</v>
      </c>
      <c r="F231" s="7" t="s">
        <v>16</v>
      </c>
      <c r="G231" s="8">
        <v>1458.0360000000001</v>
      </c>
      <c r="H231" s="8">
        <v>1160.9880000000001</v>
      </c>
      <c r="I231" s="8">
        <v>1244.9760000000001</v>
      </c>
      <c r="J231" s="1"/>
    </row>
    <row r="232" spans="1:10" ht="206.25" outlineLevel="6" x14ac:dyDescent="0.3">
      <c r="A232" s="9"/>
      <c r="B232" s="29" t="s">
        <v>497</v>
      </c>
      <c r="C232" s="6" t="s">
        <v>279</v>
      </c>
      <c r="D232" s="6" t="s">
        <v>0</v>
      </c>
      <c r="E232" s="7" t="s">
        <v>9</v>
      </c>
      <c r="F232" s="7" t="s">
        <v>16</v>
      </c>
      <c r="G232" s="8">
        <f>4476.42813+61.6</f>
        <v>4538.0281300000006</v>
      </c>
      <c r="H232" s="8">
        <v>4575.68</v>
      </c>
      <c r="I232" s="8">
        <v>4755.2700000000004</v>
      </c>
      <c r="J232" s="1"/>
    </row>
    <row r="233" spans="1:10" ht="112.5" outlineLevel="6" x14ac:dyDescent="0.3">
      <c r="A233" s="9"/>
      <c r="B233" s="29" t="s">
        <v>498</v>
      </c>
      <c r="C233" s="6" t="s">
        <v>279</v>
      </c>
      <c r="D233" s="6" t="s">
        <v>1</v>
      </c>
      <c r="E233" s="7" t="s">
        <v>9</v>
      </c>
      <c r="F233" s="7" t="s">
        <v>16</v>
      </c>
      <c r="G233" s="8">
        <v>869.16</v>
      </c>
      <c r="H233" s="8">
        <v>791.16</v>
      </c>
      <c r="I233" s="8">
        <v>791.16</v>
      </c>
      <c r="J233" s="1"/>
    </row>
    <row r="234" spans="1:10" ht="75" outlineLevel="6" x14ac:dyDescent="0.3">
      <c r="A234" s="9"/>
      <c r="B234" s="29" t="s">
        <v>554</v>
      </c>
      <c r="C234" s="6" t="s">
        <v>279</v>
      </c>
      <c r="D234" s="6" t="s">
        <v>3</v>
      </c>
      <c r="E234" s="7" t="s">
        <v>9</v>
      </c>
      <c r="F234" s="7" t="s">
        <v>16</v>
      </c>
      <c r="G234" s="8">
        <v>260</v>
      </c>
      <c r="H234" s="8">
        <v>220</v>
      </c>
      <c r="I234" s="8">
        <v>220</v>
      </c>
      <c r="J234" s="1"/>
    </row>
    <row r="235" spans="1:10" ht="75" outlineLevel="2" x14ac:dyDescent="0.3">
      <c r="A235" s="18" t="s">
        <v>417</v>
      </c>
      <c r="B235" s="28" t="s">
        <v>42</v>
      </c>
      <c r="C235" s="12" t="s">
        <v>280</v>
      </c>
      <c r="D235" s="12"/>
      <c r="E235" s="13"/>
      <c r="F235" s="13"/>
      <c r="G235" s="14">
        <f>G236+G237+G239+G238+G240+G241+G242+G243+G244</f>
        <v>40859.227000000006</v>
      </c>
      <c r="H235" s="14">
        <v>41194.142</v>
      </c>
      <c r="I235" s="14">
        <v>42727.294000000002</v>
      </c>
      <c r="J235" s="1"/>
    </row>
    <row r="236" spans="1:10" ht="206.25" outlineLevel="6" x14ac:dyDescent="0.3">
      <c r="A236" s="9"/>
      <c r="B236" s="29" t="s">
        <v>495</v>
      </c>
      <c r="C236" s="6" t="s">
        <v>281</v>
      </c>
      <c r="D236" s="6" t="s">
        <v>0</v>
      </c>
      <c r="E236" s="7" t="s">
        <v>9</v>
      </c>
      <c r="F236" s="7" t="s">
        <v>11</v>
      </c>
      <c r="G236" s="8">
        <f>83.387+3</f>
        <v>86.387</v>
      </c>
      <c r="H236" s="8">
        <v>87.677999999999997</v>
      </c>
      <c r="I236" s="8">
        <v>91.188999999999993</v>
      </c>
      <c r="J236" s="1"/>
    </row>
    <row r="237" spans="1:10" ht="206.25" outlineLevel="6" x14ac:dyDescent="0.3">
      <c r="A237" s="9"/>
      <c r="B237" s="29" t="s">
        <v>495</v>
      </c>
      <c r="C237" s="6" t="s">
        <v>281</v>
      </c>
      <c r="D237" s="6" t="s">
        <v>0</v>
      </c>
      <c r="E237" s="7" t="s">
        <v>9</v>
      </c>
      <c r="F237" s="7" t="s">
        <v>17</v>
      </c>
      <c r="G237" s="8">
        <f>30242.49+1044.2</f>
        <v>31286.690000000002</v>
      </c>
      <c r="H237" s="8">
        <v>31722.955000000002</v>
      </c>
      <c r="I237" s="8">
        <v>32972.93</v>
      </c>
      <c r="J237" s="1"/>
    </row>
    <row r="238" spans="1:10" ht="206.25" outlineLevel="6" x14ac:dyDescent="0.3">
      <c r="A238" s="9"/>
      <c r="B238" s="29" t="s">
        <v>495</v>
      </c>
      <c r="C238" s="6" t="s">
        <v>281</v>
      </c>
      <c r="D238" s="6" t="s">
        <v>0</v>
      </c>
      <c r="E238" s="7" t="s">
        <v>9</v>
      </c>
      <c r="F238" s="7" t="s">
        <v>15</v>
      </c>
      <c r="G238" s="8">
        <f>1034.5+35.3</f>
        <v>1069.8</v>
      </c>
      <c r="H238" s="8">
        <v>1044.3019999999999</v>
      </c>
      <c r="I238" s="8">
        <v>1086.067</v>
      </c>
      <c r="J238" s="1"/>
    </row>
    <row r="239" spans="1:10" ht="206.25" outlineLevel="6" x14ac:dyDescent="0.3">
      <c r="A239" s="9"/>
      <c r="B239" s="29" t="s">
        <v>495</v>
      </c>
      <c r="C239" s="6" t="s">
        <v>281</v>
      </c>
      <c r="D239" s="6" t="s">
        <v>0</v>
      </c>
      <c r="E239" s="7" t="s">
        <v>9</v>
      </c>
      <c r="F239" s="7" t="s">
        <v>16</v>
      </c>
      <c r="G239" s="8">
        <f>2601.05+85.5</f>
        <v>2686.55</v>
      </c>
      <c r="H239" s="8">
        <v>2625.8809999999999</v>
      </c>
      <c r="I239" s="8">
        <v>2730.9160000000002</v>
      </c>
      <c r="J239" s="1"/>
    </row>
    <row r="240" spans="1:10" ht="112.5" outlineLevel="6" x14ac:dyDescent="0.3">
      <c r="A240" s="9"/>
      <c r="B240" s="29" t="s">
        <v>496</v>
      </c>
      <c r="C240" s="6" t="s">
        <v>281</v>
      </c>
      <c r="D240" s="6" t="s">
        <v>1</v>
      </c>
      <c r="E240" s="7" t="s">
        <v>9</v>
      </c>
      <c r="F240" s="7" t="s">
        <v>17</v>
      </c>
      <c r="G240" s="8">
        <v>5471.3</v>
      </c>
      <c r="H240" s="8">
        <v>5455.6059999999998</v>
      </c>
      <c r="I240" s="8">
        <v>5584.0829999999996</v>
      </c>
      <c r="J240" s="1"/>
    </row>
    <row r="241" spans="1:10" ht="112.5" outlineLevel="6" x14ac:dyDescent="0.3">
      <c r="A241" s="9"/>
      <c r="B241" s="29" t="s">
        <v>496</v>
      </c>
      <c r="C241" s="6" t="s">
        <v>281</v>
      </c>
      <c r="D241" s="6" t="s">
        <v>1</v>
      </c>
      <c r="E241" s="7" t="s">
        <v>9</v>
      </c>
      <c r="F241" s="7" t="s">
        <v>15</v>
      </c>
      <c r="G241" s="8">
        <v>10</v>
      </c>
      <c r="H241" s="8">
        <v>10</v>
      </c>
      <c r="I241" s="8">
        <v>10</v>
      </c>
      <c r="J241" s="1"/>
    </row>
    <row r="242" spans="1:10" ht="112.5" outlineLevel="6" x14ac:dyDescent="0.3">
      <c r="A242" s="9"/>
      <c r="B242" s="29" t="s">
        <v>496</v>
      </c>
      <c r="C242" s="6" t="s">
        <v>281</v>
      </c>
      <c r="D242" s="6" t="s">
        <v>1</v>
      </c>
      <c r="E242" s="7" t="s">
        <v>9</v>
      </c>
      <c r="F242" s="7" t="s">
        <v>16</v>
      </c>
      <c r="G242" s="8">
        <v>180.5</v>
      </c>
      <c r="H242" s="8">
        <v>179.72</v>
      </c>
      <c r="I242" s="8">
        <v>184.10900000000001</v>
      </c>
      <c r="J242" s="1"/>
    </row>
    <row r="243" spans="1:10" ht="75" outlineLevel="6" x14ac:dyDescent="0.3">
      <c r="A243" s="9"/>
      <c r="B243" s="29" t="s">
        <v>555</v>
      </c>
      <c r="C243" s="6" t="s">
        <v>281</v>
      </c>
      <c r="D243" s="6" t="s">
        <v>3</v>
      </c>
      <c r="E243" s="7" t="s">
        <v>9</v>
      </c>
      <c r="F243" s="7" t="s">
        <v>17</v>
      </c>
      <c r="G243" s="8">
        <v>64.5</v>
      </c>
      <c r="H243" s="8">
        <v>64.5</v>
      </c>
      <c r="I243" s="8">
        <v>64.5</v>
      </c>
      <c r="J243" s="1"/>
    </row>
    <row r="244" spans="1:10" ht="75" outlineLevel="6" x14ac:dyDescent="0.3">
      <c r="A244" s="9"/>
      <c r="B244" s="29" t="s">
        <v>555</v>
      </c>
      <c r="C244" s="6" t="s">
        <v>281</v>
      </c>
      <c r="D244" s="6" t="s">
        <v>3</v>
      </c>
      <c r="E244" s="7" t="s">
        <v>9</v>
      </c>
      <c r="F244" s="7" t="s">
        <v>16</v>
      </c>
      <c r="G244" s="8">
        <v>3.5</v>
      </c>
      <c r="H244" s="8">
        <v>3.5</v>
      </c>
      <c r="I244" s="8">
        <v>3.5</v>
      </c>
      <c r="J244" s="1"/>
    </row>
    <row r="245" spans="1:10" ht="56.25" outlineLevel="2" x14ac:dyDescent="0.3">
      <c r="A245" s="18" t="s">
        <v>418</v>
      </c>
      <c r="B245" s="28" t="s">
        <v>91</v>
      </c>
      <c r="C245" s="12" t="s">
        <v>282</v>
      </c>
      <c r="D245" s="12"/>
      <c r="E245" s="13"/>
      <c r="F245" s="13"/>
      <c r="G245" s="14">
        <f>G246</f>
        <v>3164.4</v>
      </c>
      <c r="H245" s="14">
        <v>3056.1170000000002</v>
      </c>
      <c r="I245" s="14">
        <v>3178.36</v>
      </c>
      <c r="J245" s="1"/>
    </row>
    <row r="246" spans="1:10" ht="206.25" outlineLevel="6" x14ac:dyDescent="0.3">
      <c r="A246" s="9"/>
      <c r="B246" s="29" t="s">
        <v>556</v>
      </c>
      <c r="C246" s="6" t="s">
        <v>283</v>
      </c>
      <c r="D246" s="6" t="s">
        <v>0</v>
      </c>
      <c r="E246" s="7" t="s">
        <v>9</v>
      </c>
      <c r="F246" s="7" t="s">
        <v>10</v>
      </c>
      <c r="G246" s="8">
        <f>3072+92.4</f>
        <v>3164.4</v>
      </c>
      <c r="H246" s="8">
        <v>3056.1170000000002</v>
      </c>
      <c r="I246" s="8">
        <v>3178.36</v>
      </c>
      <c r="J246" s="1"/>
    </row>
    <row r="247" spans="1:10" ht="93.75" outlineLevel="2" x14ac:dyDescent="0.3">
      <c r="A247" s="18" t="s">
        <v>419</v>
      </c>
      <c r="B247" s="28" t="s">
        <v>92</v>
      </c>
      <c r="C247" s="12" t="s">
        <v>284</v>
      </c>
      <c r="D247" s="12"/>
      <c r="E247" s="13"/>
      <c r="F247" s="13"/>
      <c r="G247" s="14">
        <v>500</v>
      </c>
      <c r="H247" s="14">
        <v>508</v>
      </c>
      <c r="I247" s="14">
        <v>526</v>
      </c>
      <c r="J247" s="1"/>
    </row>
    <row r="248" spans="1:10" ht="281.25" outlineLevel="6" x14ac:dyDescent="0.3">
      <c r="A248" s="9"/>
      <c r="B248" s="29" t="s">
        <v>557</v>
      </c>
      <c r="C248" s="6" t="s">
        <v>285</v>
      </c>
      <c r="D248" s="6" t="s">
        <v>0</v>
      </c>
      <c r="E248" s="7" t="s">
        <v>9</v>
      </c>
      <c r="F248" s="7" t="s">
        <v>16</v>
      </c>
      <c r="G248" s="8">
        <v>500</v>
      </c>
      <c r="H248" s="8">
        <v>508</v>
      </c>
      <c r="I248" s="8">
        <v>526</v>
      </c>
      <c r="J248" s="1"/>
    </row>
    <row r="249" spans="1:10" ht="131.25" outlineLevel="2" x14ac:dyDescent="0.3">
      <c r="A249" s="18" t="s">
        <v>420</v>
      </c>
      <c r="B249" s="28" t="s">
        <v>93</v>
      </c>
      <c r="C249" s="12" t="s">
        <v>286</v>
      </c>
      <c r="D249" s="12"/>
      <c r="E249" s="13"/>
      <c r="F249" s="13"/>
      <c r="G249" s="14">
        <v>610</v>
      </c>
      <c r="H249" s="14">
        <v>619</v>
      </c>
      <c r="I249" s="14">
        <v>642</v>
      </c>
      <c r="J249" s="1"/>
    </row>
    <row r="250" spans="1:10" ht="258" customHeight="1" outlineLevel="6" x14ac:dyDescent="0.3">
      <c r="A250" s="9"/>
      <c r="B250" s="29" t="s">
        <v>558</v>
      </c>
      <c r="C250" s="6" t="s">
        <v>287</v>
      </c>
      <c r="D250" s="6" t="s">
        <v>0</v>
      </c>
      <c r="E250" s="7" t="s">
        <v>9</v>
      </c>
      <c r="F250" s="7" t="s">
        <v>16</v>
      </c>
      <c r="G250" s="8">
        <v>544.53700000000003</v>
      </c>
      <c r="H250" s="8">
        <v>543.51499999999999</v>
      </c>
      <c r="I250" s="8">
        <v>567.19000000000005</v>
      </c>
      <c r="J250" s="1"/>
    </row>
    <row r="251" spans="1:10" ht="187.5" outlineLevel="6" x14ac:dyDescent="0.3">
      <c r="A251" s="9"/>
      <c r="B251" s="29" t="s">
        <v>559</v>
      </c>
      <c r="C251" s="6" t="s">
        <v>287</v>
      </c>
      <c r="D251" s="6" t="s">
        <v>1</v>
      </c>
      <c r="E251" s="7" t="s">
        <v>9</v>
      </c>
      <c r="F251" s="7" t="s">
        <v>16</v>
      </c>
      <c r="G251" s="8">
        <v>65.462999999999994</v>
      </c>
      <c r="H251" s="8">
        <v>75.484999999999999</v>
      </c>
      <c r="I251" s="8">
        <v>74.81</v>
      </c>
      <c r="J251" s="1"/>
    </row>
    <row r="252" spans="1:10" ht="93.75" outlineLevel="2" x14ac:dyDescent="0.3">
      <c r="A252" s="18" t="s">
        <v>421</v>
      </c>
      <c r="B252" s="28" t="s">
        <v>94</v>
      </c>
      <c r="C252" s="12" t="s">
        <v>288</v>
      </c>
      <c r="D252" s="12"/>
      <c r="E252" s="13"/>
      <c r="F252" s="13"/>
      <c r="G252" s="14">
        <v>465</v>
      </c>
      <c r="H252" s="14">
        <v>473</v>
      </c>
      <c r="I252" s="14">
        <v>492</v>
      </c>
      <c r="J252" s="1"/>
    </row>
    <row r="253" spans="1:10" ht="225" outlineLevel="6" x14ac:dyDescent="0.3">
      <c r="A253" s="9"/>
      <c r="B253" s="29" t="s">
        <v>560</v>
      </c>
      <c r="C253" s="6" t="s">
        <v>289</v>
      </c>
      <c r="D253" s="6" t="s">
        <v>0</v>
      </c>
      <c r="E253" s="7" t="s">
        <v>9</v>
      </c>
      <c r="F253" s="7" t="s">
        <v>16</v>
      </c>
      <c r="G253" s="8">
        <v>465</v>
      </c>
      <c r="H253" s="8">
        <v>473</v>
      </c>
      <c r="I253" s="8">
        <v>492</v>
      </c>
      <c r="J253" s="1"/>
    </row>
    <row r="254" spans="1:10" ht="56.25" outlineLevel="2" x14ac:dyDescent="0.3">
      <c r="A254" s="18" t="s">
        <v>422</v>
      </c>
      <c r="B254" s="28" t="s">
        <v>95</v>
      </c>
      <c r="C254" s="12" t="s">
        <v>290</v>
      </c>
      <c r="D254" s="12"/>
      <c r="E254" s="13"/>
      <c r="F254" s="13"/>
      <c r="G254" s="14">
        <v>30355.5</v>
      </c>
      <c r="H254" s="14">
        <v>25247.695629999998</v>
      </c>
      <c r="I254" s="14">
        <v>25840.83223</v>
      </c>
      <c r="J254" s="1"/>
    </row>
    <row r="255" spans="1:10" ht="93.75" outlineLevel="6" x14ac:dyDescent="0.3">
      <c r="A255" s="9"/>
      <c r="B255" s="29" t="s">
        <v>561</v>
      </c>
      <c r="C255" s="6" t="s">
        <v>291</v>
      </c>
      <c r="D255" s="6" t="s">
        <v>5</v>
      </c>
      <c r="E255" s="7" t="s">
        <v>14</v>
      </c>
      <c r="F255" s="7" t="s">
        <v>17</v>
      </c>
      <c r="G255" s="8">
        <v>30355.5</v>
      </c>
      <c r="H255" s="8">
        <v>25247.695629999998</v>
      </c>
      <c r="I255" s="8">
        <v>25840.83223</v>
      </c>
      <c r="J255" s="1"/>
    </row>
    <row r="256" spans="1:10" ht="63" customHeight="1" outlineLevel="2" x14ac:dyDescent="0.3">
      <c r="A256" s="18" t="s">
        <v>423</v>
      </c>
      <c r="B256" s="28" t="s">
        <v>96</v>
      </c>
      <c r="C256" s="12" t="s">
        <v>292</v>
      </c>
      <c r="D256" s="12"/>
      <c r="E256" s="13"/>
      <c r="F256" s="13"/>
      <c r="G256" s="14">
        <v>5705.3850000000002</v>
      </c>
      <c r="H256" s="14">
        <v>5762.4388499999995</v>
      </c>
      <c r="I256" s="14">
        <v>5820.0632400000004</v>
      </c>
      <c r="J256" s="1"/>
    </row>
    <row r="257" spans="1:10" ht="75" outlineLevel="6" x14ac:dyDescent="0.3">
      <c r="A257" s="9"/>
      <c r="B257" s="29" t="s">
        <v>562</v>
      </c>
      <c r="C257" s="6" t="s">
        <v>293</v>
      </c>
      <c r="D257" s="6" t="s">
        <v>5</v>
      </c>
      <c r="E257" s="7" t="s">
        <v>14</v>
      </c>
      <c r="F257" s="7" t="s">
        <v>9</v>
      </c>
      <c r="G257" s="8">
        <v>5705.3850000000002</v>
      </c>
      <c r="H257" s="8">
        <v>5762.4388499999995</v>
      </c>
      <c r="I257" s="8">
        <v>5820.0632400000004</v>
      </c>
      <c r="J257" s="1"/>
    </row>
    <row r="258" spans="1:10" ht="56.25" outlineLevel="2" x14ac:dyDescent="0.3">
      <c r="A258" s="18" t="s">
        <v>424</v>
      </c>
      <c r="B258" s="28" t="s">
        <v>97</v>
      </c>
      <c r="C258" s="12" t="s">
        <v>294</v>
      </c>
      <c r="D258" s="12"/>
      <c r="E258" s="13"/>
      <c r="F258" s="13"/>
      <c r="G258" s="14">
        <v>2018</v>
      </c>
      <c r="H258" s="14">
        <v>1510</v>
      </c>
      <c r="I258" s="14">
        <v>1510</v>
      </c>
      <c r="J258" s="1"/>
    </row>
    <row r="259" spans="1:10" ht="75" outlineLevel="6" x14ac:dyDescent="0.3">
      <c r="A259" s="9"/>
      <c r="B259" s="29" t="s">
        <v>563</v>
      </c>
      <c r="C259" s="6" t="s">
        <v>295</v>
      </c>
      <c r="D259" s="6" t="s">
        <v>5</v>
      </c>
      <c r="E259" s="7" t="s">
        <v>14</v>
      </c>
      <c r="F259" s="7" t="s">
        <v>11</v>
      </c>
      <c r="G259" s="8">
        <v>2018</v>
      </c>
      <c r="H259" s="8">
        <v>1510</v>
      </c>
      <c r="I259" s="8">
        <v>1510</v>
      </c>
      <c r="J259" s="1"/>
    </row>
    <row r="260" spans="1:10" ht="56.25" outlineLevel="2" x14ac:dyDescent="0.3">
      <c r="A260" s="18" t="s">
        <v>425</v>
      </c>
      <c r="B260" s="28" t="s">
        <v>98</v>
      </c>
      <c r="C260" s="12" t="s">
        <v>296</v>
      </c>
      <c r="D260" s="12"/>
      <c r="E260" s="13"/>
      <c r="F260" s="13"/>
      <c r="G260" s="14">
        <v>2767.6889999999999</v>
      </c>
      <c r="H260" s="14">
        <v>1993.5</v>
      </c>
      <c r="I260" s="14">
        <v>1993.5</v>
      </c>
      <c r="J260" s="1"/>
    </row>
    <row r="261" spans="1:10" ht="93.75" outlineLevel="6" x14ac:dyDescent="0.3">
      <c r="A261" s="9"/>
      <c r="B261" s="29" t="s">
        <v>564</v>
      </c>
      <c r="C261" s="6" t="s">
        <v>297</v>
      </c>
      <c r="D261" s="6" t="s">
        <v>2</v>
      </c>
      <c r="E261" s="7" t="s">
        <v>14</v>
      </c>
      <c r="F261" s="7" t="s">
        <v>15</v>
      </c>
      <c r="G261" s="8">
        <v>2767.6889999999999</v>
      </c>
      <c r="H261" s="8">
        <v>1993.5</v>
      </c>
      <c r="I261" s="8">
        <v>1993.5</v>
      </c>
      <c r="J261" s="1"/>
    </row>
    <row r="262" spans="1:10" ht="100.5" customHeight="1" outlineLevel="2" x14ac:dyDescent="0.3">
      <c r="A262" s="18" t="s">
        <v>426</v>
      </c>
      <c r="B262" s="28" t="s">
        <v>99</v>
      </c>
      <c r="C262" s="12" t="s">
        <v>298</v>
      </c>
      <c r="D262" s="12"/>
      <c r="E262" s="13"/>
      <c r="F262" s="13"/>
      <c r="G262" s="14">
        <v>357</v>
      </c>
      <c r="H262" s="14">
        <v>0</v>
      </c>
      <c r="I262" s="14">
        <v>0</v>
      </c>
      <c r="J262" s="1"/>
    </row>
    <row r="263" spans="1:10" ht="112.5" outlineLevel="6" x14ac:dyDescent="0.3">
      <c r="A263" s="9"/>
      <c r="B263" s="29" t="s">
        <v>565</v>
      </c>
      <c r="C263" s="6" t="s">
        <v>299</v>
      </c>
      <c r="D263" s="6" t="s">
        <v>3</v>
      </c>
      <c r="E263" s="7" t="s">
        <v>9</v>
      </c>
      <c r="F263" s="7" t="s">
        <v>8</v>
      </c>
      <c r="G263" s="8">
        <v>357</v>
      </c>
      <c r="H263" s="8">
        <v>0</v>
      </c>
      <c r="I263" s="8">
        <v>0</v>
      </c>
      <c r="J263" s="1"/>
    </row>
    <row r="264" spans="1:10" ht="56.25" outlineLevel="2" x14ac:dyDescent="0.3">
      <c r="A264" s="18" t="s">
        <v>427</v>
      </c>
      <c r="B264" s="28" t="s">
        <v>81</v>
      </c>
      <c r="C264" s="12" t="s">
        <v>300</v>
      </c>
      <c r="D264" s="12"/>
      <c r="E264" s="13"/>
      <c r="F264" s="13"/>
      <c r="G264" s="14">
        <v>69422.940759999998</v>
      </c>
      <c r="H264" s="14">
        <v>0</v>
      </c>
      <c r="I264" s="14">
        <v>0</v>
      </c>
      <c r="J264" s="1"/>
    </row>
    <row r="265" spans="1:10" ht="409.5" outlineLevel="6" x14ac:dyDescent="0.3">
      <c r="A265" s="9"/>
      <c r="B265" s="29" t="s">
        <v>566</v>
      </c>
      <c r="C265" s="6" t="s">
        <v>301</v>
      </c>
      <c r="D265" s="6" t="s">
        <v>1</v>
      </c>
      <c r="E265" s="7" t="s">
        <v>11</v>
      </c>
      <c r="F265" s="7" t="s">
        <v>14</v>
      </c>
      <c r="G265" s="8">
        <v>5970.9979999999996</v>
      </c>
      <c r="H265" s="8">
        <v>0</v>
      </c>
      <c r="I265" s="8">
        <v>0</v>
      </c>
      <c r="J265" s="1"/>
    </row>
    <row r="266" spans="1:10" ht="168.75" outlineLevel="6" x14ac:dyDescent="0.3">
      <c r="A266" s="9"/>
      <c r="B266" s="29" t="s">
        <v>567</v>
      </c>
      <c r="C266" s="6" t="s">
        <v>302</v>
      </c>
      <c r="D266" s="6" t="s">
        <v>1</v>
      </c>
      <c r="E266" s="7" t="s">
        <v>11</v>
      </c>
      <c r="F266" s="7" t="s">
        <v>14</v>
      </c>
      <c r="G266" s="8">
        <v>594.1</v>
      </c>
      <c r="H266" s="8">
        <v>0</v>
      </c>
      <c r="I266" s="8">
        <v>0</v>
      </c>
      <c r="J266" s="1"/>
    </row>
    <row r="267" spans="1:10" ht="93.75" outlineLevel="6" x14ac:dyDescent="0.3">
      <c r="A267" s="9"/>
      <c r="B267" s="29" t="s">
        <v>568</v>
      </c>
      <c r="C267" s="6" t="s">
        <v>303</v>
      </c>
      <c r="D267" s="6" t="s">
        <v>1</v>
      </c>
      <c r="E267" s="7" t="s">
        <v>9</v>
      </c>
      <c r="F267" s="7" t="s">
        <v>16</v>
      </c>
      <c r="G267" s="8">
        <v>31356.216759999999</v>
      </c>
      <c r="H267" s="8">
        <v>0</v>
      </c>
      <c r="I267" s="8">
        <v>0</v>
      </c>
      <c r="J267" s="1"/>
    </row>
    <row r="268" spans="1:10" ht="93.75" outlineLevel="6" x14ac:dyDescent="0.3">
      <c r="A268" s="9"/>
      <c r="B268" s="29" t="s">
        <v>568</v>
      </c>
      <c r="C268" s="6" t="s">
        <v>303</v>
      </c>
      <c r="D268" s="6" t="s">
        <v>1</v>
      </c>
      <c r="E268" s="7" t="s">
        <v>19</v>
      </c>
      <c r="F268" s="7" t="s">
        <v>17</v>
      </c>
      <c r="G268" s="8">
        <v>1000</v>
      </c>
      <c r="H268" s="8">
        <v>0</v>
      </c>
      <c r="I268" s="8">
        <v>0</v>
      </c>
      <c r="J268" s="1"/>
    </row>
    <row r="269" spans="1:10" ht="112.5" outlineLevel="6" x14ac:dyDescent="0.3">
      <c r="A269" s="9"/>
      <c r="B269" s="29" t="s">
        <v>491</v>
      </c>
      <c r="C269" s="6" t="s">
        <v>304</v>
      </c>
      <c r="D269" s="6" t="s">
        <v>1</v>
      </c>
      <c r="E269" s="7" t="s">
        <v>9</v>
      </c>
      <c r="F269" s="7" t="s">
        <v>16</v>
      </c>
      <c r="G269" s="8">
        <v>1000.1</v>
      </c>
      <c r="H269" s="8">
        <v>0</v>
      </c>
      <c r="I269" s="8">
        <v>0</v>
      </c>
      <c r="J269" s="1"/>
    </row>
    <row r="270" spans="1:10" ht="112.5" outlineLevel="6" x14ac:dyDescent="0.3">
      <c r="A270" s="9"/>
      <c r="B270" s="29" t="s">
        <v>491</v>
      </c>
      <c r="C270" s="6" t="s">
        <v>304</v>
      </c>
      <c r="D270" s="6" t="s">
        <v>1</v>
      </c>
      <c r="E270" s="7" t="s">
        <v>8</v>
      </c>
      <c r="F270" s="7" t="s">
        <v>12</v>
      </c>
      <c r="G270" s="8">
        <v>29501.526000000002</v>
      </c>
      <c r="H270" s="8">
        <v>0</v>
      </c>
      <c r="I270" s="8">
        <v>0</v>
      </c>
      <c r="J270" s="1"/>
    </row>
    <row r="271" spans="1:10" ht="56.25" outlineLevel="2" x14ac:dyDescent="0.3">
      <c r="A271" s="18" t="s">
        <v>428</v>
      </c>
      <c r="B271" s="28" t="s">
        <v>100</v>
      </c>
      <c r="C271" s="12" t="s">
        <v>305</v>
      </c>
      <c r="D271" s="12"/>
      <c r="E271" s="13"/>
      <c r="F271" s="13"/>
      <c r="G271" s="14">
        <v>66.7</v>
      </c>
      <c r="H271" s="14">
        <v>66.7</v>
      </c>
      <c r="I271" s="14">
        <v>66.7</v>
      </c>
      <c r="J271" s="1"/>
    </row>
    <row r="272" spans="1:10" ht="75" outlineLevel="6" x14ac:dyDescent="0.3">
      <c r="A272" s="9"/>
      <c r="B272" s="29" t="s">
        <v>569</v>
      </c>
      <c r="C272" s="6" t="s">
        <v>306</v>
      </c>
      <c r="D272" s="6" t="s">
        <v>5</v>
      </c>
      <c r="E272" s="7" t="s">
        <v>14</v>
      </c>
      <c r="F272" s="7" t="s">
        <v>11</v>
      </c>
      <c r="G272" s="8">
        <v>66.7</v>
      </c>
      <c r="H272" s="8">
        <v>66.7</v>
      </c>
      <c r="I272" s="8">
        <v>66.7</v>
      </c>
      <c r="J272" s="1"/>
    </row>
    <row r="273" spans="1:10" ht="75" outlineLevel="2" x14ac:dyDescent="0.3">
      <c r="A273" s="18" t="s">
        <v>429</v>
      </c>
      <c r="B273" s="28" t="s">
        <v>101</v>
      </c>
      <c r="C273" s="12" t="s">
        <v>307</v>
      </c>
      <c r="D273" s="12"/>
      <c r="E273" s="13"/>
      <c r="F273" s="13"/>
      <c r="G273" s="14">
        <v>119</v>
      </c>
      <c r="H273" s="14">
        <v>0</v>
      </c>
      <c r="I273" s="14">
        <v>0</v>
      </c>
      <c r="J273" s="1"/>
    </row>
    <row r="274" spans="1:10" ht="93.75" outlineLevel="6" x14ac:dyDescent="0.3">
      <c r="A274" s="9"/>
      <c r="B274" s="29" t="s">
        <v>570</v>
      </c>
      <c r="C274" s="6" t="s">
        <v>308</v>
      </c>
      <c r="D274" s="6" t="s">
        <v>1</v>
      </c>
      <c r="E274" s="7" t="s">
        <v>17</v>
      </c>
      <c r="F274" s="7" t="s">
        <v>20</v>
      </c>
      <c r="G274" s="8">
        <v>119</v>
      </c>
      <c r="H274" s="8">
        <v>0</v>
      </c>
      <c r="I274" s="8">
        <v>0</v>
      </c>
      <c r="J274" s="1"/>
    </row>
    <row r="275" spans="1:10" ht="56.25" outlineLevel="2" x14ac:dyDescent="0.3">
      <c r="A275" s="18" t="s">
        <v>430</v>
      </c>
      <c r="B275" s="28" t="s">
        <v>102</v>
      </c>
      <c r="C275" s="12" t="s">
        <v>309</v>
      </c>
      <c r="D275" s="12"/>
      <c r="E275" s="13"/>
      <c r="F275" s="13"/>
      <c r="G275" s="14">
        <v>215.2</v>
      </c>
      <c r="H275" s="14">
        <v>30.5</v>
      </c>
      <c r="I275" s="14">
        <v>16.899999999999999</v>
      </c>
      <c r="J275" s="1"/>
    </row>
    <row r="276" spans="1:10" ht="131.25" outlineLevel="6" x14ac:dyDescent="0.3">
      <c r="A276" s="9"/>
      <c r="B276" s="29" t="s">
        <v>571</v>
      </c>
      <c r="C276" s="6" t="s">
        <v>310</v>
      </c>
      <c r="D276" s="6" t="s">
        <v>1</v>
      </c>
      <c r="E276" s="7" t="s">
        <v>17</v>
      </c>
      <c r="F276" s="7" t="s">
        <v>21</v>
      </c>
      <c r="G276" s="8">
        <v>215.2</v>
      </c>
      <c r="H276" s="8">
        <v>30.5</v>
      </c>
      <c r="I276" s="8">
        <v>16.899999999999999</v>
      </c>
      <c r="J276" s="1"/>
    </row>
    <row r="277" spans="1:10" ht="112.5" outlineLevel="2" x14ac:dyDescent="0.3">
      <c r="A277" s="18" t="s">
        <v>431</v>
      </c>
      <c r="B277" s="28" t="s">
        <v>103</v>
      </c>
      <c r="C277" s="12" t="s">
        <v>311</v>
      </c>
      <c r="D277" s="12"/>
      <c r="E277" s="13"/>
      <c r="F277" s="13"/>
      <c r="G277" s="14">
        <v>330.35</v>
      </c>
      <c r="H277" s="14">
        <v>230</v>
      </c>
      <c r="I277" s="14">
        <v>230</v>
      </c>
      <c r="J277" s="1"/>
    </row>
    <row r="278" spans="1:10" ht="112.5" outlineLevel="6" x14ac:dyDescent="0.3">
      <c r="A278" s="9"/>
      <c r="B278" s="29" t="s">
        <v>572</v>
      </c>
      <c r="C278" s="6" t="s">
        <v>312</v>
      </c>
      <c r="D278" s="6" t="s">
        <v>1</v>
      </c>
      <c r="E278" s="7" t="s">
        <v>11</v>
      </c>
      <c r="F278" s="7" t="s">
        <v>14</v>
      </c>
      <c r="G278" s="8">
        <v>330.35</v>
      </c>
      <c r="H278" s="8">
        <v>230</v>
      </c>
      <c r="I278" s="8">
        <v>230</v>
      </c>
      <c r="J278" s="1"/>
    </row>
    <row r="279" spans="1:10" ht="112.5" outlineLevel="2" x14ac:dyDescent="0.3">
      <c r="A279" s="18" t="s">
        <v>432</v>
      </c>
      <c r="B279" s="28" t="s">
        <v>104</v>
      </c>
      <c r="C279" s="12" t="s">
        <v>313</v>
      </c>
      <c r="D279" s="12"/>
      <c r="E279" s="13"/>
      <c r="F279" s="13"/>
      <c r="G279" s="14">
        <v>22000</v>
      </c>
      <c r="H279" s="14">
        <v>10776.915000000001</v>
      </c>
      <c r="I279" s="14">
        <v>10776.915000000001</v>
      </c>
      <c r="J279" s="1"/>
    </row>
    <row r="280" spans="1:10" ht="225" outlineLevel="6" x14ac:dyDescent="0.3">
      <c r="A280" s="9"/>
      <c r="B280" s="29" t="s">
        <v>573</v>
      </c>
      <c r="C280" s="6" t="s">
        <v>314</v>
      </c>
      <c r="D280" s="6" t="s">
        <v>1</v>
      </c>
      <c r="E280" s="7" t="s">
        <v>17</v>
      </c>
      <c r="F280" s="7" t="s">
        <v>19</v>
      </c>
      <c r="G280" s="8">
        <v>9581.8919999999998</v>
      </c>
      <c r="H280" s="8">
        <v>4707.0169999999998</v>
      </c>
      <c r="I280" s="8">
        <v>4707.0169999999998</v>
      </c>
      <c r="J280" s="1"/>
    </row>
    <row r="281" spans="1:10" ht="168.75" outlineLevel="6" x14ac:dyDescent="0.3">
      <c r="A281" s="9"/>
      <c r="B281" s="29" t="s">
        <v>574</v>
      </c>
      <c r="C281" s="6" t="s">
        <v>315</v>
      </c>
      <c r="D281" s="6" t="s">
        <v>1</v>
      </c>
      <c r="E281" s="7" t="s">
        <v>17</v>
      </c>
      <c r="F281" s="7" t="s">
        <v>19</v>
      </c>
      <c r="G281" s="8">
        <v>12418.108</v>
      </c>
      <c r="H281" s="8">
        <v>6069.8980000000001</v>
      </c>
      <c r="I281" s="8">
        <v>6069.8980000000001</v>
      </c>
      <c r="J281" s="1"/>
    </row>
    <row r="282" spans="1:10" ht="75" outlineLevel="2" x14ac:dyDescent="0.3">
      <c r="A282" s="18" t="s">
        <v>433</v>
      </c>
      <c r="B282" s="28" t="s">
        <v>105</v>
      </c>
      <c r="C282" s="12" t="s">
        <v>316</v>
      </c>
      <c r="D282" s="12"/>
      <c r="E282" s="13"/>
      <c r="F282" s="13"/>
      <c r="G282" s="14">
        <v>300</v>
      </c>
      <c r="H282" s="14">
        <v>0</v>
      </c>
      <c r="I282" s="14">
        <v>0</v>
      </c>
      <c r="J282" s="1"/>
    </row>
    <row r="283" spans="1:10" ht="93.75" outlineLevel="6" x14ac:dyDescent="0.3">
      <c r="A283" s="9"/>
      <c r="B283" s="29" t="s">
        <v>575</v>
      </c>
      <c r="C283" s="6" t="s">
        <v>317</v>
      </c>
      <c r="D283" s="6" t="s">
        <v>5</v>
      </c>
      <c r="E283" s="7" t="s">
        <v>17</v>
      </c>
      <c r="F283" s="7" t="s">
        <v>21</v>
      </c>
      <c r="G283" s="8">
        <v>300</v>
      </c>
      <c r="H283" s="8">
        <v>0</v>
      </c>
      <c r="I283" s="8">
        <v>0</v>
      </c>
      <c r="J283" s="1"/>
    </row>
    <row r="284" spans="1:10" ht="131.25" outlineLevel="2" x14ac:dyDescent="0.3">
      <c r="A284" s="18" t="s">
        <v>434</v>
      </c>
      <c r="B284" s="28" t="s">
        <v>106</v>
      </c>
      <c r="C284" s="12" t="s">
        <v>318</v>
      </c>
      <c r="D284" s="12"/>
      <c r="E284" s="13"/>
      <c r="F284" s="13"/>
      <c r="G284" s="14">
        <v>12</v>
      </c>
      <c r="H284" s="14">
        <v>0</v>
      </c>
      <c r="I284" s="14">
        <v>0</v>
      </c>
      <c r="J284" s="1"/>
    </row>
    <row r="285" spans="1:10" ht="168.75" outlineLevel="6" x14ac:dyDescent="0.3">
      <c r="A285" s="9"/>
      <c r="B285" s="29" t="s">
        <v>576</v>
      </c>
      <c r="C285" s="6" t="s">
        <v>319</v>
      </c>
      <c r="D285" s="6" t="s">
        <v>1</v>
      </c>
      <c r="E285" s="7" t="s">
        <v>9</v>
      </c>
      <c r="F285" s="7" t="s">
        <v>21</v>
      </c>
      <c r="G285" s="8">
        <v>12</v>
      </c>
      <c r="H285" s="8">
        <v>0</v>
      </c>
      <c r="I285" s="8">
        <v>0</v>
      </c>
      <c r="J285" s="1"/>
    </row>
    <row r="286" spans="1:10" ht="187.5" outlineLevel="2" x14ac:dyDescent="0.3">
      <c r="A286" s="18" t="s">
        <v>435</v>
      </c>
      <c r="B286" s="28" t="s">
        <v>107</v>
      </c>
      <c r="C286" s="12" t="s">
        <v>320</v>
      </c>
      <c r="D286" s="12"/>
      <c r="E286" s="13"/>
      <c r="F286" s="13"/>
      <c r="G286" s="14">
        <v>11879.3</v>
      </c>
      <c r="H286" s="14">
        <v>0</v>
      </c>
      <c r="I286" s="14">
        <v>155593.70000000001</v>
      </c>
      <c r="J286" s="1"/>
    </row>
    <row r="287" spans="1:10" ht="150" outlineLevel="6" x14ac:dyDescent="0.3">
      <c r="A287" s="9"/>
      <c r="B287" s="29" t="s">
        <v>577</v>
      </c>
      <c r="C287" s="6" t="s">
        <v>321</v>
      </c>
      <c r="D287" s="6" t="s">
        <v>4</v>
      </c>
      <c r="E287" s="7" t="s">
        <v>21</v>
      </c>
      <c r="F287" s="7" t="s">
        <v>21</v>
      </c>
      <c r="G287" s="8">
        <v>0</v>
      </c>
      <c r="H287" s="8">
        <v>0</v>
      </c>
      <c r="I287" s="8">
        <v>155593.70000000001</v>
      </c>
      <c r="J287" s="1"/>
    </row>
    <row r="288" spans="1:10" ht="112.5" outlineLevel="6" x14ac:dyDescent="0.3">
      <c r="A288" s="9"/>
      <c r="B288" s="29" t="s">
        <v>469</v>
      </c>
      <c r="C288" s="6" t="s">
        <v>322</v>
      </c>
      <c r="D288" s="6" t="s">
        <v>4</v>
      </c>
      <c r="E288" s="7" t="s">
        <v>21</v>
      </c>
      <c r="F288" s="7" t="s">
        <v>21</v>
      </c>
      <c r="G288" s="8">
        <v>11879.3</v>
      </c>
      <c r="H288" s="8">
        <v>0</v>
      </c>
      <c r="I288" s="8">
        <v>0</v>
      </c>
      <c r="J288" s="1"/>
    </row>
    <row r="289" spans="1:10" ht="112.5" outlineLevel="2" x14ac:dyDescent="0.3">
      <c r="A289" s="18" t="s">
        <v>436</v>
      </c>
      <c r="B289" s="28" t="s">
        <v>108</v>
      </c>
      <c r="C289" s="12" t="s">
        <v>323</v>
      </c>
      <c r="D289" s="12"/>
      <c r="E289" s="13"/>
      <c r="F289" s="13"/>
      <c r="G289" s="14">
        <v>487.26</v>
      </c>
      <c r="H289" s="14">
        <v>487.26</v>
      </c>
      <c r="I289" s="14">
        <v>487.26</v>
      </c>
      <c r="J289" s="1"/>
    </row>
    <row r="290" spans="1:10" ht="112.5" outlineLevel="6" x14ac:dyDescent="0.3">
      <c r="A290" s="9"/>
      <c r="B290" s="29" t="s">
        <v>578</v>
      </c>
      <c r="C290" s="6" t="s">
        <v>324</v>
      </c>
      <c r="D290" s="6" t="s">
        <v>5</v>
      </c>
      <c r="E290" s="7" t="s">
        <v>14</v>
      </c>
      <c r="F290" s="7" t="s">
        <v>11</v>
      </c>
      <c r="G290" s="8">
        <v>487.26</v>
      </c>
      <c r="H290" s="8">
        <v>487.26</v>
      </c>
      <c r="I290" s="8">
        <v>487.26</v>
      </c>
      <c r="J290" s="1"/>
    </row>
    <row r="291" spans="1:10" ht="93.75" outlineLevel="1" x14ac:dyDescent="0.3">
      <c r="A291" s="18" t="s">
        <v>352</v>
      </c>
      <c r="B291" s="28" t="s">
        <v>109</v>
      </c>
      <c r="C291" s="12" t="s">
        <v>325</v>
      </c>
      <c r="D291" s="12"/>
      <c r="E291" s="13"/>
      <c r="F291" s="13"/>
      <c r="G291" s="14">
        <v>29761.09837</v>
      </c>
      <c r="H291" s="14">
        <v>2608.2692699999998</v>
      </c>
      <c r="I291" s="14">
        <v>2608.2692699999998</v>
      </c>
      <c r="J291" s="1"/>
    </row>
    <row r="292" spans="1:10" ht="131.25" outlineLevel="2" x14ac:dyDescent="0.3">
      <c r="A292" s="18" t="s">
        <v>437</v>
      </c>
      <c r="B292" s="28" t="s">
        <v>110</v>
      </c>
      <c r="C292" s="12" t="s">
        <v>326</v>
      </c>
      <c r="D292" s="12"/>
      <c r="E292" s="13"/>
      <c r="F292" s="13"/>
      <c r="G292" s="14">
        <v>11524.639429999999</v>
      </c>
      <c r="H292" s="14">
        <v>0</v>
      </c>
      <c r="I292" s="14">
        <v>0</v>
      </c>
      <c r="J292" s="1"/>
    </row>
    <row r="293" spans="1:10" ht="150" outlineLevel="6" x14ac:dyDescent="0.3">
      <c r="A293" s="9"/>
      <c r="B293" s="29" t="s">
        <v>468</v>
      </c>
      <c r="C293" s="6" t="s">
        <v>327</v>
      </c>
      <c r="D293" s="6" t="s">
        <v>4</v>
      </c>
      <c r="E293" s="7" t="s">
        <v>21</v>
      </c>
      <c r="F293" s="7" t="s">
        <v>21</v>
      </c>
      <c r="G293" s="8">
        <v>11524.639429999999</v>
      </c>
      <c r="H293" s="8">
        <v>0</v>
      </c>
      <c r="I293" s="8">
        <v>0</v>
      </c>
      <c r="J293" s="1"/>
    </row>
    <row r="294" spans="1:10" ht="112.5" outlineLevel="2" x14ac:dyDescent="0.3">
      <c r="A294" s="18" t="s">
        <v>438</v>
      </c>
      <c r="B294" s="28" t="s">
        <v>111</v>
      </c>
      <c r="C294" s="12" t="s">
        <v>328</v>
      </c>
      <c r="D294" s="12"/>
      <c r="E294" s="13"/>
      <c r="F294" s="13"/>
      <c r="G294" s="14">
        <v>4416.2682500000001</v>
      </c>
      <c r="H294" s="14">
        <v>0</v>
      </c>
      <c r="I294" s="14">
        <v>0</v>
      </c>
      <c r="J294" s="1"/>
    </row>
    <row r="295" spans="1:10" ht="206.25" outlineLevel="6" x14ac:dyDescent="0.3">
      <c r="A295" s="9"/>
      <c r="B295" s="29" t="s">
        <v>579</v>
      </c>
      <c r="C295" s="6" t="s">
        <v>329</v>
      </c>
      <c r="D295" s="6" t="s">
        <v>1</v>
      </c>
      <c r="E295" s="7" t="s">
        <v>21</v>
      </c>
      <c r="F295" s="7" t="s">
        <v>10</v>
      </c>
      <c r="G295" s="8">
        <v>4416.2682500000001</v>
      </c>
      <c r="H295" s="8">
        <v>0</v>
      </c>
      <c r="I295" s="8">
        <v>0</v>
      </c>
      <c r="J295" s="1"/>
    </row>
    <row r="296" spans="1:10" ht="56.25" outlineLevel="2" x14ac:dyDescent="0.3">
      <c r="A296" s="18" t="s">
        <v>439</v>
      </c>
      <c r="B296" s="28" t="s">
        <v>112</v>
      </c>
      <c r="C296" s="12" t="s">
        <v>330</v>
      </c>
      <c r="D296" s="12"/>
      <c r="E296" s="13"/>
      <c r="F296" s="13"/>
      <c r="G296" s="14">
        <v>11190.234</v>
      </c>
      <c r="H296" s="14">
        <v>0</v>
      </c>
      <c r="I296" s="14">
        <v>0</v>
      </c>
      <c r="J296" s="1"/>
    </row>
    <row r="297" spans="1:10" ht="131.25" outlineLevel="6" x14ac:dyDescent="0.3">
      <c r="A297" s="9"/>
      <c r="B297" s="29" t="s">
        <v>580</v>
      </c>
      <c r="C297" s="6" t="s">
        <v>331</v>
      </c>
      <c r="D297" s="6" t="s">
        <v>1</v>
      </c>
      <c r="E297" s="7" t="s">
        <v>21</v>
      </c>
      <c r="F297" s="7" t="s">
        <v>10</v>
      </c>
      <c r="G297" s="8">
        <v>11190.234</v>
      </c>
      <c r="H297" s="8">
        <v>0</v>
      </c>
      <c r="I297" s="8">
        <v>0</v>
      </c>
      <c r="J297" s="1"/>
    </row>
    <row r="298" spans="1:10" ht="93.75" outlineLevel="2" x14ac:dyDescent="0.3">
      <c r="A298" s="18" t="s">
        <v>440</v>
      </c>
      <c r="B298" s="28" t="s">
        <v>113</v>
      </c>
      <c r="C298" s="12" t="s">
        <v>332</v>
      </c>
      <c r="D298" s="12"/>
      <c r="E298" s="13"/>
      <c r="F298" s="13"/>
      <c r="G298" s="14">
        <v>2608.2692699999998</v>
      </c>
      <c r="H298" s="14">
        <v>2608.2692699999998</v>
      </c>
      <c r="I298" s="14">
        <v>2608.2692699999998</v>
      </c>
      <c r="J298" s="1"/>
    </row>
    <row r="299" spans="1:10" ht="93.75" outlineLevel="6" x14ac:dyDescent="0.3">
      <c r="A299" s="9"/>
      <c r="B299" s="29" t="s">
        <v>581</v>
      </c>
      <c r="C299" s="6" t="s">
        <v>333</v>
      </c>
      <c r="D299" s="6" t="s">
        <v>1</v>
      </c>
      <c r="E299" s="7" t="s">
        <v>21</v>
      </c>
      <c r="F299" s="7" t="s">
        <v>11</v>
      </c>
      <c r="G299" s="8">
        <v>2608.2692699999998</v>
      </c>
      <c r="H299" s="8">
        <v>2608.2692699999998</v>
      </c>
      <c r="I299" s="8">
        <v>2608.2692699999998</v>
      </c>
      <c r="J299" s="1"/>
    </row>
    <row r="300" spans="1:10" ht="75" outlineLevel="2" x14ac:dyDescent="0.3">
      <c r="A300" s="18" t="s">
        <v>441</v>
      </c>
      <c r="B300" s="28" t="s">
        <v>114</v>
      </c>
      <c r="C300" s="12" t="s">
        <v>334</v>
      </c>
      <c r="D300" s="12"/>
      <c r="E300" s="13"/>
      <c r="F300" s="13"/>
      <c r="G300" s="14">
        <v>21.687419999999999</v>
      </c>
      <c r="H300" s="14">
        <v>0</v>
      </c>
      <c r="I300" s="14">
        <v>0</v>
      </c>
      <c r="J300" s="1"/>
    </row>
    <row r="301" spans="1:10" ht="131.25" outlineLevel="6" x14ac:dyDescent="0.3">
      <c r="A301" s="9"/>
      <c r="B301" s="29" t="s">
        <v>582</v>
      </c>
      <c r="C301" s="6" t="s">
        <v>335</v>
      </c>
      <c r="D301" s="6" t="s">
        <v>1</v>
      </c>
      <c r="E301" s="7" t="s">
        <v>21</v>
      </c>
      <c r="F301" s="7" t="s">
        <v>10</v>
      </c>
      <c r="G301" s="8">
        <v>21.687419999999999</v>
      </c>
      <c r="H301" s="8">
        <v>0</v>
      </c>
      <c r="I301" s="8">
        <v>0</v>
      </c>
      <c r="J301" s="1"/>
    </row>
    <row r="302" spans="1:10" ht="93.75" x14ac:dyDescent="0.3">
      <c r="A302" s="18" t="s">
        <v>370</v>
      </c>
      <c r="B302" s="28" t="s">
        <v>115</v>
      </c>
      <c r="C302" s="12" t="s">
        <v>336</v>
      </c>
      <c r="D302" s="12"/>
      <c r="E302" s="13"/>
      <c r="F302" s="13"/>
      <c r="G302" s="14">
        <v>7104.32683</v>
      </c>
      <c r="H302" s="14">
        <v>8179.65</v>
      </c>
      <c r="I302" s="14">
        <v>8379.65</v>
      </c>
      <c r="J302" s="1"/>
    </row>
    <row r="303" spans="1:10" ht="75" outlineLevel="2" x14ac:dyDescent="0.3">
      <c r="A303" s="18" t="s">
        <v>371</v>
      </c>
      <c r="B303" s="28" t="s">
        <v>116</v>
      </c>
      <c r="C303" s="12" t="s">
        <v>337</v>
      </c>
      <c r="D303" s="12"/>
      <c r="E303" s="13"/>
      <c r="F303" s="13"/>
      <c r="G303" s="14">
        <v>7104.32683</v>
      </c>
      <c r="H303" s="14">
        <v>8179.65</v>
      </c>
      <c r="I303" s="14">
        <v>8379.65</v>
      </c>
      <c r="J303" s="1"/>
    </row>
    <row r="304" spans="1:10" ht="75" outlineLevel="6" x14ac:dyDescent="0.3">
      <c r="A304" s="9"/>
      <c r="B304" s="29" t="s">
        <v>583</v>
      </c>
      <c r="C304" s="6" t="s">
        <v>338</v>
      </c>
      <c r="D304" s="6" t="s">
        <v>3</v>
      </c>
      <c r="E304" s="7" t="s">
        <v>17</v>
      </c>
      <c r="F304" s="7" t="s">
        <v>20</v>
      </c>
      <c r="G304" s="8">
        <v>7104.32683</v>
      </c>
      <c r="H304" s="8">
        <v>8179.65</v>
      </c>
      <c r="I304" s="8">
        <v>8379.65</v>
      </c>
      <c r="J304" s="1"/>
    </row>
    <row r="305" spans="1:10" ht="12.75" customHeight="1" x14ac:dyDescent="0.3">
      <c r="A305" s="19"/>
      <c r="B305" s="1"/>
      <c r="C305" s="1"/>
      <c r="D305" s="1"/>
      <c r="E305" s="1"/>
      <c r="F305" s="1"/>
      <c r="G305" s="1"/>
      <c r="H305" s="1"/>
      <c r="I305" s="1"/>
      <c r="J305" s="1"/>
    </row>
  </sheetData>
  <autoFilter ref="A19:I304"/>
  <mergeCells count="5">
    <mergeCell ref="B17:I17"/>
    <mergeCell ref="A13:I13"/>
    <mergeCell ref="A16:I16"/>
    <mergeCell ref="A14:I14"/>
    <mergeCell ref="A15:I15"/>
  </mergeCells>
  <pageMargins left="1.1811023622047245" right="0.59055118110236227" top="0.78740157480314965" bottom="0.78740157480314965" header="0" footer="0"/>
  <pageSetup paperSize="9" scale="61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3.06.2023&lt;/string&gt;&#10;  &lt;/DateInfo&gt;&#10;  &lt;Code&gt;SQUERY_ROSP_EXP&lt;/Code&gt;&#10;  &lt;ObjectCode&gt;SQUERY_ROSP_EXP&lt;/ObjectCode&gt;&#10;  &lt;DocName&gt;Муниципальные программы(Бюджетная роспись (расходы))&lt;/DocName&gt;&#10;  &lt;VariantName&gt;Муниципальные программы&lt;/VariantName&gt;&#10;  &lt;VariantLink&gt;60681577&lt;/VariantLink&gt;&#10;  &lt;ReportCode&gt;F39FD37CB2234BB8BBA4D81CC970B3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4B558DA-B8BD-4368-9DFA-A06766ED5E8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Тюленева</dc:creator>
  <cp:lastModifiedBy>Юлия Тюленева</cp:lastModifiedBy>
  <cp:lastPrinted>2023-06-30T07:12:33Z</cp:lastPrinted>
  <dcterms:created xsi:type="dcterms:W3CDTF">2023-06-20T06:28:02Z</dcterms:created>
  <dcterms:modified xsi:type="dcterms:W3CDTF">2023-07-03T11:12:45Z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Муниципальные программы(Бюджетная роспись (расходы))</vt:lpwstr>
  </property>
  <property fmtid="{D5CDD505-2E9C-101B-9397-08002B2CF9AE}" pid="3" name="Название отчета">
    <vt:lpwstr>Муниципальные программы(6).xlsx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23.1.1401.551606931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3602_тюленеваюс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