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/>
  </bookViews>
  <sheets>
    <sheet name="проект" sheetId="9" r:id="rId1"/>
  </sheets>
  <definedNames>
    <definedName name="_xlnm._FilterDatabase" localSheetId="0" hidden="1">проект!$A$10:$H$437</definedName>
    <definedName name="_xlnm.Print_Titles" localSheetId="0">проект!$10:$11</definedName>
    <definedName name="_xlnm.Print_Area" localSheetId="0">проект!$A$1:$H$437</definedName>
  </definedNames>
  <calcPr calcId="125725"/>
</workbook>
</file>

<file path=xl/calcChain.xml><?xml version="1.0" encoding="utf-8"?>
<calcChain xmlns="http://schemas.openxmlformats.org/spreadsheetml/2006/main">
  <c r="F12" i="9"/>
  <c r="G12"/>
  <c r="G292"/>
  <c r="H12"/>
  <c r="G224" l="1"/>
  <c r="H212"/>
  <c r="G212"/>
  <c r="F204" l="1"/>
  <c r="F104"/>
  <c r="F74"/>
  <c r="F260" l="1"/>
  <c r="F210"/>
  <c r="F370"/>
  <c r="H174"/>
  <c r="G174"/>
  <c r="F174"/>
  <c r="H176" l="1"/>
  <c r="G176"/>
  <c r="F176"/>
  <c r="G178"/>
  <c r="H74"/>
  <c r="G74"/>
  <c r="H81"/>
  <c r="G81"/>
  <c r="F81"/>
  <c r="F127" l="1"/>
  <c r="G127"/>
  <c r="F437" l="1"/>
  <c r="G222" l="1"/>
  <c r="H222"/>
  <c r="G402"/>
  <c r="H402"/>
  <c r="G262"/>
  <c r="H262"/>
  <c r="H210"/>
  <c r="F121"/>
  <c r="H349" l="1"/>
  <c r="H313"/>
  <c r="H195"/>
  <c r="F233"/>
  <c r="F234"/>
  <c r="G188"/>
  <c r="G193"/>
  <c r="H385" l="1"/>
  <c r="G385"/>
  <c r="F385"/>
  <c r="H50" l="1"/>
  <c r="G50"/>
  <c r="F50"/>
  <c r="F17" l="1"/>
  <c r="F436" l="1"/>
  <c r="F431" s="1"/>
  <c r="H431" l="1"/>
  <c r="G431"/>
  <c r="F429" l="1"/>
  <c r="H260" l="1"/>
  <c r="G260" l="1"/>
  <c r="G210"/>
  <c r="G248" l="1"/>
  <c r="G247" s="1"/>
  <c r="G101"/>
  <c r="G100" s="1"/>
  <c r="G99" s="1"/>
  <c r="F101"/>
  <c r="F100" s="1"/>
  <c r="F99" s="1"/>
  <c r="F377"/>
  <c r="F373" s="1"/>
  <c r="F372" s="1"/>
  <c r="F371" s="1"/>
  <c r="F400"/>
  <c r="F399" s="1"/>
  <c r="F398" s="1"/>
  <c r="F397" s="1"/>
  <c r="F279"/>
  <c r="H359"/>
  <c r="H358" s="1"/>
  <c r="G359"/>
  <c r="G358" s="1"/>
  <c r="H326"/>
  <c r="G326"/>
  <c r="H340"/>
  <c r="G340"/>
  <c r="H433"/>
  <c r="G433"/>
  <c r="F432"/>
  <c r="H312"/>
  <c r="H311" s="1"/>
  <c r="F195"/>
  <c r="F16"/>
  <c r="F15" s="1"/>
  <c r="G17"/>
  <c r="G16" s="1"/>
  <c r="G15" s="1"/>
  <c r="G213"/>
  <c r="F404"/>
  <c r="H419"/>
  <c r="F428"/>
  <c r="F427" s="1"/>
  <c r="F426" s="1"/>
  <c r="F295"/>
  <c r="H284"/>
  <c r="G284"/>
  <c r="F284"/>
  <c r="F190"/>
  <c r="F189" s="1"/>
  <c r="F188" s="1"/>
  <c r="G419"/>
  <c r="H377"/>
  <c r="H373" s="1"/>
  <c r="H372" s="1"/>
  <c r="H371" s="1"/>
  <c r="G377"/>
  <c r="G373" s="1"/>
  <c r="G372" s="1"/>
  <c r="G371" s="1"/>
  <c r="H368"/>
  <c r="H367" s="1"/>
  <c r="H366" s="1"/>
  <c r="G368"/>
  <c r="G367" s="1"/>
  <c r="G366" s="1"/>
  <c r="F368"/>
  <c r="F367" s="1"/>
  <c r="F366" s="1"/>
  <c r="H171"/>
  <c r="H170" s="1"/>
  <c r="H169" s="1"/>
  <c r="H168" s="1"/>
  <c r="H164"/>
  <c r="G164"/>
  <c r="F164"/>
  <c r="H159"/>
  <c r="G159"/>
  <c r="F159"/>
  <c r="H404"/>
  <c r="G404"/>
  <c r="G234"/>
  <c r="G233" s="1"/>
  <c r="H239"/>
  <c r="F239"/>
  <c r="H324"/>
  <c r="H323" s="1"/>
  <c r="H319" s="1"/>
  <c r="G324"/>
  <c r="G323" s="1"/>
  <c r="G319" s="1"/>
  <c r="F324"/>
  <c r="F323" s="1"/>
  <c r="F319" s="1"/>
  <c r="H202"/>
  <c r="H201" s="1"/>
  <c r="H200" s="1"/>
  <c r="H199" s="1"/>
  <c r="H198" s="1"/>
  <c r="H197" s="1"/>
  <c r="G313"/>
  <c r="G312" s="1"/>
  <c r="G311" s="1"/>
  <c r="F313"/>
  <c r="F312" s="1"/>
  <c r="F311" s="1"/>
  <c r="G348"/>
  <c r="G347" s="1"/>
  <c r="F411"/>
  <c r="F410" s="1"/>
  <c r="F409" s="1"/>
  <c r="F408" s="1"/>
  <c r="H45"/>
  <c r="H42" s="1"/>
  <c r="H41" s="1"/>
  <c r="H40" s="1"/>
  <c r="H39" s="1"/>
  <c r="G45"/>
  <c r="G42" s="1"/>
  <c r="G41" s="1"/>
  <c r="G40" s="1"/>
  <c r="G39" s="1"/>
  <c r="F45"/>
  <c r="F42" s="1"/>
  <c r="F41" s="1"/>
  <c r="F40" s="1"/>
  <c r="F39" s="1"/>
  <c r="H244"/>
  <c r="H243" s="1"/>
  <c r="H225"/>
  <c r="F360"/>
  <c r="F359" s="1"/>
  <c r="F358" s="1"/>
  <c r="G384"/>
  <c r="G383" s="1"/>
  <c r="G382" s="1"/>
  <c r="H193"/>
  <c r="H192" s="1"/>
  <c r="H189" s="1"/>
  <c r="H188" s="1"/>
  <c r="H97"/>
  <c r="H96" s="1"/>
  <c r="H95" s="1"/>
  <c r="H94" s="1"/>
  <c r="G97"/>
  <c r="G96" s="1"/>
  <c r="G95" s="1"/>
  <c r="G94" s="1"/>
  <c r="F94"/>
  <c r="G84"/>
  <c r="H17"/>
  <c r="H16" s="1"/>
  <c r="H15" s="1"/>
  <c r="H36"/>
  <c r="H35" s="1"/>
  <c r="H34" s="1"/>
  <c r="G36"/>
  <c r="G35" s="1"/>
  <c r="G34" s="1"/>
  <c r="F36"/>
  <c r="F35" s="1"/>
  <c r="F34" s="1"/>
  <c r="H30"/>
  <c r="H29" s="1"/>
  <c r="H28" s="1"/>
  <c r="H27" s="1"/>
  <c r="G30"/>
  <c r="G29" s="1"/>
  <c r="G28" s="1"/>
  <c r="G27" s="1"/>
  <c r="F22"/>
  <c r="H101"/>
  <c r="H100" s="1"/>
  <c r="H99" s="1"/>
  <c r="F49"/>
  <c r="F48" s="1"/>
  <c r="F25"/>
  <c r="H422"/>
  <c r="H421" s="1"/>
  <c r="H420" s="1"/>
  <c r="G422"/>
  <c r="G421" s="1"/>
  <c r="G420" s="1"/>
  <c r="F422"/>
  <c r="F421" s="1"/>
  <c r="F420" s="1"/>
  <c r="H417"/>
  <c r="H416" s="1"/>
  <c r="H415" s="1"/>
  <c r="H414" s="1"/>
  <c r="H413" s="1"/>
  <c r="G417"/>
  <c r="G416" s="1"/>
  <c r="G415" s="1"/>
  <c r="G414" s="1"/>
  <c r="G413" s="1"/>
  <c r="F417"/>
  <c r="F416" s="1"/>
  <c r="F415" s="1"/>
  <c r="F414" s="1"/>
  <c r="F413" s="1"/>
  <c r="H411"/>
  <c r="H410" s="1"/>
  <c r="H409" s="1"/>
  <c r="H408" s="1"/>
  <c r="G411"/>
  <c r="G410" s="1"/>
  <c r="G409" s="1"/>
  <c r="G408" s="1"/>
  <c r="H400"/>
  <c r="H399" s="1"/>
  <c r="H398" s="1"/>
  <c r="H397" s="1"/>
  <c r="H395"/>
  <c r="H394" s="1"/>
  <c r="H393" s="1"/>
  <c r="H392" s="1"/>
  <c r="G395"/>
  <c r="G394" s="1"/>
  <c r="G393" s="1"/>
  <c r="G392" s="1"/>
  <c r="F395"/>
  <c r="F394" s="1"/>
  <c r="F393" s="1"/>
  <c r="F392" s="1"/>
  <c r="F389"/>
  <c r="F388" s="1"/>
  <c r="F387" s="1"/>
  <c r="F386" s="1"/>
  <c r="H389"/>
  <c r="H388" s="1"/>
  <c r="H387" s="1"/>
  <c r="H386" s="1"/>
  <c r="G389"/>
  <c r="G388" s="1"/>
  <c r="G387" s="1"/>
  <c r="G386" s="1"/>
  <c r="F384"/>
  <c r="F383" s="1"/>
  <c r="F382" s="1"/>
  <c r="H384"/>
  <c r="H383" s="1"/>
  <c r="H382" s="1"/>
  <c r="H364"/>
  <c r="H363" s="1"/>
  <c r="H362" s="1"/>
  <c r="G364"/>
  <c r="G363" s="1"/>
  <c r="G362" s="1"/>
  <c r="F364"/>
  <c r="F363" s="1"/>
  <c r="F362" s="1"/>
  <c r="H355"/>
  <c r="H354" s="1"/>
  <c r="H353" s="1"/>
  <c r="H352" s="1"/>
  <c r="G355"/>
  <c r="G354" s="1"/>
  <c r="G353" s="1"/>
  <c r="G352" s="1"/>
  <c r="F355"/>
  <c r="F354" s="1"/>
  <c r="F353" s="1"/>
  <c r="F352" s="1"/>
  <c r="H348"/>
  <c r="H347" s="1"/>
  <c r="H343"/>
  <c r="G343"/>
  <c r="F343"/>
  <c r="F340"/>
  <c r="F335"/>
  <c r="F326" s="1"/>
  <c r="H333"/>
  <c r="G333"/>
  <c r="F333"/>
  <c r="H331"/>
  <c r="G331"/>
  <c r="F331"/>
  <c r="H305"/>
  <c r="H304" s="1"/>
  <c r="G305"/>
  <c r="G304" s="1"/>
  <c r="F305"/>
  <c r="F304" s="1"/>
  <c r="F293" s="1"/>
  <c r="F302"/>
  <c r="F301" s="1"/>
  <c r="F300" s="1"/>
  <c r="H297"/>
  <c r="G297"/>
  <c r="F297"/>
  <c r="H295"/>
  <c r="G295"/>
  <c r="H289"/>
  <c r="G289"/>
  <c r="F289"/>
  <c r="H288"/>
  <c r="G288"/>
  <c r="F288"/>
  <c r="H286"/>
  <c r="G286"/>
  <c r="F286"/>
  <c r="H282"/>
  <c r="G282"/>
  <c r="F282"/>
  <c r="H279"/>
  <c r="G279"/>
  <c r="H277"/>
  <c r="G277"/>
  <c r="F277"/>
  <c r="H275"/>
  <c r="G275"/>
  <c r="F275"/>
  <c r="H268"/>
  <c r="H267" s="1"/>
  <c r="H266" s="1"/>
  <c r="F268"/>
  <c r="F267" s="1"/>
  <c r="F266" s="1"/>
  <c r="F264"/>
  <c r="F263" s="1"/>
  <c r="F258" s="1"/>
  <c r="H258"/>
  <c r="G258"/>
  <c r="H254"/>
  <c r="G254"/>
  <c r="F254"/>
  <c r="H251"/>
  <c r="G251"/>
  <c r="F251"/>
  <c r="F248"/>
  <c r="F247" s="1"/>
  <c r="H247"/>
  <c r="G244"/>
  <c r="G243" s="1"/>
  <c r="F244"/>
  <c r="F243" s="1"/>
  <c r="G239"/>
  <c r="H236"/>
  <c r="G236"/>
  <c r="F236"/>
  <c r="G225"/>
  <c r="G220" s="1"/>
  <c r="F225"/>
  <c r="H213"/>
  <c r="F213"/>
  <c r="H208"/>
  <c r="G208"/>
  <c r="F208"/>
  <c r="G202"/>
  <c r="G201" s="1"/>
  <c r="G200" s="1"/>
  <c r="G199" s="1"/>
  <c r="G198" s="1"/>
  <c r="G197" s="1"/>
  <c r="G192"/>
  <c r="G189" s="1"/>
  <c r="F192"/>
  <c r="H186"/>
  <c r="H185" s="1"/>
  <c r="H184" s="1"/>
  <c r="G186"/>
  <c r="G185" s="1"/>
  <c r="G184" s="1"/>
  <c r="G183" s="1"/>
  <c r="F186"/>
  <c r="F185" s="1"/>
  <c r="F184" s="1"/>
  <c r="H177"/>
  <c r="H175" s="1"/>
  <c r="H167" s="1"/>
  <c r="G177"/>
  <c r="G175" s="1"/>
  <c r="G167" s="1"/>
  <c r="F177"/>
  <c r="F175" s="1"/>
  <c r="F167" s="1"/>
  <c r="H160"/>
  <c r="G160"/>
  <c r="F160"/>
  <c r="H155"/>
  <c r="H154" s="1"/>
  <c r="G155"/>
  <c r="G154" s="1"/>
  <c r="F155"/>
  <c r="F154" s="1"/>
  <c r="H152"/>
  <c r="G152"/>
  <c r="F152"/>
  <c r="F151"/>
  <c r="F150" s="1"/>
  <c r="F149" s="1"/>
  <c r="F148" s="1"/>
  <c r="H150"/>
  <c r="H149" s="1"/>
  <c r="H148" s="1"/>
  <c r="G150"/>
  <c r="G149" s="1"/>
  <c r="G148" s="1"/>
  <c r="H146"/>
  <c r="H145" s="1"/>
  <c r="H144" s="1"/>
  <c r="G146"/>
  <c r="G145" s="1"/>
  <c r="G144" s="1"/>
  <c r="F146"/>
  <c r="F145" s="1"/>
  <c r="F144" s="1"/>
  <c r="H141"/>
  <c r="H140" s="1"/>
  <c r="H139" s="1"/>
  <c r="G141"/>
  <c r="G140" s="1"/>
  <c r="G139" s="1"/>
  <c r="F141"/>
  <c r="F140" s="1"/>
  <c r="F139" s="1"/>
  <c r="H136"/>
  <c r="H135" s="1"/>
  <c r="H134" s="1"/>
  <c r="G136"/>
  <c r="G135" s="1"/>
  <c r="G134" s="1"/>
  <c r="F136"/>
  <c r="F135" s="1"/>
  <c r="F134" s="1"/>
  <c r="H131"/>
  <c r="G131"/>
  <c r="F131"/>
  <c r="H127"/>
  <c r="H122"/>
  <c r="G122"/>
  <c r="F122"/>
  <c r="F120" s="1"/>
  <c r="F119" s="1"/>
  <c r="H117"/>
  <c r="G117"/>
  <c r="F117"/>
  <c r="H113"/>
  <c r="G113"/>
  <c r="F113"/>
  <c r="H108"/>
  <c r="H107" s="1"/>
  <c r="H106" s="1"/>
  <c r="G108"/>
  <c r="G107" s="1"/>
  <c r="G106" s="1"/>
  <c r="F108"/>
  <c r="F107" s="1"/>
  <c r="F106" s="1"/>
  <c r="H91"/>
  <c r="G91"/>
  <c r="F91"/>
  <c r="H88"/>
  <c r="G88"/>
  <c r="F88"/>
  <c r="H86"/>
  <c r="G86"/>
  <c r="F86"/>
  <c r="H84"/>
  <c r="F84"/>
  <c r="H78"/>
  <c r="G78"/>
  <c r="F78"/>
  <c r="H75"/>
  <c r="G75"/>
  <c r="F75"/>
  <c r="H72"/>
  <c r="H71" s="1"/>
  <c r="G72"/>
  <c r="G71" s="1"/>
  <c r="F72"/>
  <c r="F71" s="1"/>
  <c r="H67"/>
  <c r="H66" s="1"/>
  <c r="H65" s="1"/>
  <c r="G67"/>
  <c r="G66" s="1"/>
  <c r="G65" s="1"/>
  <c r="F67"/>
  <c r="F66" s="1"/>
  <c r="F65" s="1"/>
  <c r="H62"/>
  <c r="H61" s="1"/>
  <c r="H60" s="1"/>
  <c r="H59" s="1"/>
  <c r="G62"/>
  <c r="G61" s="1"/>
  <c r="G60" s="1"/>
  <c r="G59" s="1"/>
  <c r="F62"/>
  <c r="F61" s="1"/>
  <c r="F60" s="1"/>
  <c r="F59" s="1"/>
  <c r="F57"/>
  <c r="F56" s="1"/>
  <c r="F55" s="1"/>
  <c r="F54" s="1"/>
  <c r="H57"/>
  <c r="H56" s="1"/>
  <c r="H55" s="1"/>
  <c r="H54" s="1"/>
  <c r="G54"/>
  <c r="H49"/>
  <c r="H48" s="1"/>
  <c r="G49"/>
  <c r="G48" s="1"/>
  <c r="F30"/>
  <c r="F29" s="1"/>
  <c r="F28" s="1"/>
  <c r="F27" s="1"/>
  <c r="F13" s="1"/>
  <c r="H25"/>
  <c r="G25"/>
  <c r="H22"/>
  <c r="G22"/>
  <c r="G268"/>
  <c r="G267" s="1"/>
  <c r="G266" s="1"/>
  <c r="H121" l="1"/>
  <c r="H120" s="1"/>
  <c r="H119" s="1"/>
  <c r="G121"/>
  <c r="G120" s="1"/>
  <c r="G119" s="1"/>
  <c r="H14"/>
  <c r="F14"/>
  <c r="G14"/>
  <c r="H138"/>
  <c r="H220"/>
  <c r="H219" s="1"/>
  <c r="H218" s="1"/>
  <c r="H217" s="1"/>
  <c r="G138"/>
  <c r="G38"/>
  <c r="G207"/>
  <c r="G206" s="1"/>
  <c r="H339"/>
  <c r="H338" s="1"/>
  <c r="H337" s="1"/>
  <c r="G126"/>
  <c r="G125" s="1"/>
  <c r="G257"/>
  <c r="F183"/>
  <c r="H207"/>
  <c r="H206" s="1"/>
  <c r="F112"/>
  <c r="F111" s="1"/>
  <c r="F110" s="1"/>
  <c r="F274"/>
  <c r="F273" s="1"/>
  <c r="F272" s="1"/>
  <c r="F93"/>
  <c r="G339"/>
  <c r="G338" s="1"/>
  <c r="G337" s="1"/>
  <c r="G400"/>
  <c r="G399" s="1"/>
  <c r="G398" s="1"/>
  <c r="G397" s="1"/>
  <c r="G391" s="1"/>
  <c r="H274"/>
  <c r="H273" s="1"/>
  <c r="H272" s="1"/>
  <c r="F292"/>
  <c r="G112"/>
  <c r="G111" s="1"/>
  <c r="G110" s="1"/>
  <c r="F126"/>
  <c r="F125" s="1"/>
  <c r="H126"/>
  <c r="H125" s="1"/>
  <c r="H294"/>
  <c r="H293" s="1"/>
  <c r="H292" s="1"/>
  <c r="H112"/>
  <c r="H111" s="1"/>
  <c r="H110" s="1"/>
  <c r="F419"/>
  <c r="F339"/>
  <c r="F338" s="1"/>
  <c r="F337" s="1"/>
  <c r="G318"/>
  <c r="G317" s="1"/>
  <c r="G316" s="1"/>
  <c r="H70"/>
  <c r="H64" s="1"/>
  <c r="F38"/>
  <c r="F21"/>
  <c r="F20" s="1"/>
  <c r="F19" s="1"/>
  <c r="F318"/>
  <c r="F317" s="1"/>
  <c r="F316" s="1"/>
  <c r="G70"/>
  <c r="G64" s="1"/>
  <c r="F138"/>
  <c r="H183"/>
  <c r="F207"/>
  <c r="F206" s="1"/>
  <c r="F70"/>
  <c r="F64" s="1"/>
  <c r="G294"/>
  <c r="G293" s="1"/>
  <c r="F391"/>
  <c r="H318"/>
  <c r="H317" s="1"/>
  <c r="H316" s="1"/>
  <c r="G274"/>
  <c r="G273" s="1"/>
  <c r="G272" s="1"/>
  <c r="F220"/>
  <c r="F219" s="1"/>
  <c r="F218" s="1"/>
  <c r="F217" s="1"/>
  <c r="G219"/>
  <c r="G218" s="1"/>
  <c r="G217" s="1"/>
  <c r="H391"/>
  <c r="G357"/>
  <c r="H21"/>
  <c r="H20" s="1"/>
  <c r="H19" s="1"/>
  <c r="G21"/>
  <c r="G20" s="1"/>
  <c r="G19" s="1"/>
  <c r="H38"/>
  <c r="H357"/>
  <c r="H93"/>
  <c r="F357"/>
  <c r="G370"/>
  <c r="F257"/>
  <c r="G93"/>
  <c r="H257"/>
  <c r="H370"/>
  <c r="G205" l="1"/>
  <c r="G204" s="1"/>
  <c r="F205"/>
  <c r="H205"/>
  <c r="H204" s="1"/>
  <c r="H13"/>
  <c r="G13"/>
  <c r="F351"/>
  <c r="G315"/>
  <c r="F315"/>
  <c r="H104"/>
  <c r="G104"/>
  <c r="H315"/>
  <c r="H351"/>
  <c r="G351"/>
</calcChain>
</file>

<file path=xl/sharedStrings.xml><?xml version="1.0" encoding="utf-8"?>
<sst xmlns="http://schemas.openxmlformats.org/spreadsheetml/2006/main" count="1831" uniqueCount="582">
  <si>
    <t>Организация отдыха детей в лагерях дневного пребывания (софинансирование) (Закупка товаров, работ и услуг для 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</si>
  <si>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 (Закупка товаров, работ и услуг для обеспечения государственных (муниципальных) нужд)</t>
  </si>
  <si>
    <t>Организация отдыха детей в каникулярное время (Социальное обеспечение и иные выплаты населению)</t>
  </si>
  <si>
    <t>Единая субвенция для осуществления отдельных государственных полномочий по оказанию мер социальной поддержки семьям, взявшим на воспитание детей-сирот и детей,оставшихся без попечения родителей</t>
  </si>
  <si>
    <t>Расходы на обеспечение деятельности органов местного самоуправления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</si>
  <si>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"Финансовое обеспечение реализации муниципальной программы"</t>
  </si>
  <si>
    <t>03 0 01 00000</t>
  </si>
  <si>
    <t>39 1 04 78050</t>
  </si>
  <si>
    <t>Другие вопросы в области культуры, кинематографии</t>
  </si>
  <si>
    <t>Основное мероприятие "Финансовое обеспечение деятельности исполнительных органов власти, главных распорядителей средств бюджета муниципального района в области культуры"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</si>
  <si>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</si>
  <si>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</si>
  <si>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</si>
  <si>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</si>
  <si>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Процентные платежи по муниципальному долгу (Обслуживание государственного (муниципального) долга)</t>
  </si>
  <si>
    <t xml:space="preserve"> Основное мероприятие "Обеспечение расходных обязательств Бобровского муниципального района в сфере образования общеобразовательных учреждений, органов местного самоуправления и создание условий для их оптимизации" 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</si>
  <si>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</si>
  <si>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 (Закупка товаров, работ и услуг для обеспечения  государственных (муниципальных) нужд)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</si>
  <si>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</si>
  <si>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обеспечению выплаты вознаграждения, причитающего приемному родителю (Социальное обеспечение и иные выплаты населению)</t>
  </si>
  <si>
    <t>02 4 06 78392</t>
  </si>
  <si>
    <t>39 2 06 78391</t>
  </si>
  <si>
    <t xml:space="preserve"> Основное мероприятие "Зарезервированные средства, связанные с особенностями исполнения бюджета"</t>
  </si>
  <si>
    <t xml:space="preserve">Зарезервированные средства, связанные с особенностями исполнения бюджета(Иные бюджтные ассигнования) </t>
  </si>
  <si>
    <t xml:space="preserve">Распределение бюджетных ассигнований по разделам, подразделам, целевым статьям (муниципальных 
программ Бобровского муниципального района Воронежской области), группам видов расходов 
классификации расходов  бюджета муниципального района 
</t>
  </si>
  <si>
    <t>Основное мероприятие "Отлов и содержание безнадзорных животных"</t>
  </si>
  <si>
    <t>39 2 20 00000</t>
  </si>
  <si>
    <t>39 1 02 00000</t>
  </si>
  <si>
    <t>39 2 06 00000</t>
  </si>
  <si>
    <t>39 2 07 00000</t>
  </si>
  <si>
    <t>39 2 08 00000</t>
  </si>
  <si>
    <t xml:space="preserve"> Основное мероприятие "Расходы на обеспечение деятельности депутатов представительного органа муниципального образования"</t>
  </si>
  <si>
    <t>39 2 04 00000</t>
  </si>
  <si>
    <t>к решению Совета народных депутатов</t>
  </si>
  <si>
    <t>Бобровского муниципального района</t>
  </si>
  <si>
    <t>сумма
(тыс. рублей)</t>
  </si>
  <si>
    <t>11 4 00 00000</t>
  </si>
  <si>
    <t>11 4 01 00000</t>
  </si>
  <si>
    <t>11 4 01 80840</t>
  </si>
  <si>
    <t>02 1 01 80600</t>
  </si>
  <si>
    <t>02 3 05 80410</t>
  </si>
  <si>
    <t>02 4 06 82010</t>
  </si>
  <si>
    <t>Основное мероприятие "Выравнивание бюджетной обеспеченности поселений"</t>
  </si>
  <si>
    <t>Основное мероприятие "Дотации на поддержку мер по обеспечению сбалансированности поселений"</t>
  </si>
  <si>
    <t>Подпрограмма "Развитие досуговой и библиотечной деятельности"</t>
  </si>
  <si>
    <t>02 1 02 78120</t>
  </si>
  <si>
    <t>Основное мероприятие "Развитие досуговой деятельности"</t>
  </si>
  <si>
    <t>Основное мероприятие "Мероприятия по развитию туризма"</t>
  </si>
  <si>
    <t>Поддержка одаренных детей (Социальное обеспечение и иные выплаты населению)</t>
  </si>
  <si>
    <t>Поддержка одаренных детей (Закупка товаров работ и услуг для обеспечения  государственных (муниципальных )</t>
  </si>
  <si>
    <t>39 2 11 00000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</si>
  <si>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</si>
  <si>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 xml:space="preserve"> Основное мероприятие "Расходы на обеспечение деятельности (оказания услуг) муниципальных учреждений"</t>
  </si>
  <si>
    <t xml:space="preserve"> Основное мероприятие "Осуществление полномочий по созданию и организации деятельности административных комиссий"</t>
  </si>
  <si>
    <t>Дорожное хозяйство</t>
  </si>
  <si>
    <t>39 1 11 00000</t>
  </si>
  <si>
    <t xml:space="preserve">                                         к решению Совета народных депутатов</t>
  </si>
  <si>
    <t xml:space="preserve">                                             Бобровского муниципального района</t>
  </si>
  <si>
    <t xml:space="preserve">                                                             Воронежской области</t>
  </si>
  <si>
    <t xml:space="preserve">                                                 от "___"  декабря 2017 г. №______</t>
  </si>
  <si>
    <t>Основное мероприятие "Обеспечение жильем молодых семей"</t>
  </si>
  <si>
    <t>02 5 00 00000</t>
  </si>
  <si>
    <t>Социальная поддержка приемных семей (Социальное обеспечение и иные выплаты населению)</t>
  </si>
  <si>
    <t>39 2 15 00000</t>
  </si>
  <si>
    <t>39 2 15 81140</t>
  </si>
  <si>
    <t>11 3 02 00000</t>
  </si>
  <si>
    <t>11 0 00 00000</t>
  </si>
  <si>
    <t>11 1 00 00000</t>
  </si>
  <si>
    <t>11 1 01 00590</t>
  </si>
  <si>
    <t>02 2 00 00000</t>
  </si>
  <si>
    <t>02 2 04 00000</t>
  </si>
  <si>
    <t>02 4 06 00000</t>
  </si>
  <si>
    <t>11 2 00 00000</t>
  </si>
  <si>
    <t>11 2 02 00000</t>
  </si>
  <si>
    <t>11 2 02 80650</t>
  </si>
  <si>
    <t>11 2 01 00000</t>
  </si>
  <si>
    <t>11 2 01 80660</t>
  </si>
  <si>
    <t>02 1 00 00000</t>
  </si>
  <si>
    <t>02 1 01 00000</t>
  </si>
  <si>
    <t>02 1 01 80590</t>
  </si>
  <si>
    <t>02 1 02 00000</t>
  </si>
  <si>
    <t>02 1 02 78290</t>
  </si>
  <si>
    <t>24 0 00 00000</t>
  </si>
  <si>
    <t>24 0 01 00000</t>
  </si>
  <si>
    <t>24 0 01 81290</t>
  </si>
  <si>
    <t>24 0 02 00000</t>
  </si>
  <si>
    <t>24 0 02 81290</t>
  </si>
  <si>
    <t xml:space="preserve">01 </t>
  </si>
  <si>
    <t>Основное мероприятие "Ремонт автомобильных дорог"</t>
  </si>
  <si>
    <t>39 2 01 00000</t>
  </si>
  <si>
    <t>39 2 01 00590</t>
  </si>
  <si>
    <t>39 2 08 78470</t>
  </si>
  <si>
    <t>02 0 00 00000</t>
  </si>
  <si>
    <t>02 4 00 00000</t>
  </si>
  <si>
    <t>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</si>
  <si>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</si>
  <si>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</si>
  <si>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</si>
  <si>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</si>
  <si>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</si>
  <si>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</si>
  <si>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01</t>
  </si>
  <si>
    <t>03</t>
  </si>
  <si>
    <t>04</t>
  </si>
  <si>
    <t>06</t>
  </si>
  <si>
    <t>Обслуживание государственного и муниципального долга</t>
  </si>
  <si>
    <t>11</t>
  </si>
  <si>
    <t>500</t>
  </si>
  <si>
    <t>12</t>
  </si>
  <si>
    <t>Другие общегосударственные вопросы</t>
  </si>
  <si>
    <t>14</t>
  </si>
  <si>
    <t>02</t>
  </si>
  <si>
    <t>Национальная экономика</t>
  </si>
  <si>
    <t>Сельское хозяйство и рыболовство</t>
  </si>
  <si>
    <t>05</t>
  </si>
  <si>
    <t>Другие вопросы в области национальной экономики</t>
  </si>
  <si>
    <t>07</t>
  </si>
  <si>
    <t>Другие вопросы в области образования</t>
  </si>
  <si>
    <t>09</t>
  </si>
  <si>
    <t>08</t>
  </si>
  <si>
    <t>Культура</t>
  </si>
  <si>
    <t>Социальная политика</t>
  </si>
  <si>
    <t>10</t>
  </si>
  <si>
    <t>Пенсионное обеспечение</t>
  </si>
  <si>
    <t>700</t>
  </si>
  <si>
    <t>Социальное обеспечение населения</t>
  </si>
  <si>
    <t>200</t>
  </si>
  <si>
    <t>Охрана семьи и детства</t>
  </si>
  <si>
    <t>Другие вопросы в области социальной политики</t>
  </si>
  <si>
    <t>13</t>
  </si>
  <si>
    <t>Воронежской области</t>
  </si>
  <si>
    <t>Резервные фонды</t>
  </si>
  <si>
    <t>Дошкольное образование</t>
  </si>
  <si>
    <t>Общее образование</t>
  </si>
  <si>
    <t>Иные дотации</t>
  </si>
  <si>
    <t>100</t>
  </si>
  <si>
    <t>800</t>
  </si>
  <si>
    <t>600</t>
  </si>
  <si>
    <t>300</t>
  </si>
  <si>
    <t>Физическая культура и спорт</t>
  </si>
  <si>
    <t>39 2 07 78090</t>
  </si>
  <si>
    <t xml:space="preserve">                                                                             Приложение № 10</t>
  </si>
  <si>
    <t>39 0 00 00000</t>
  </si>
  <si>
    <t>39 2 00 00000</t>
  </si>
  <si>
    <t>39 2 04 82040</t>
  </si>
  <si>
    <t>39 2 05 82020</t>
  </si>
  <si>
    <t xml:space="preserve"> Подпрограмма "Прочие мероприятия по реализации муниципальной программы"</t>
  </si>
  <si>
    <t xml:space="preserve"> Основное мероприятие "Расходы на обеспечение деятельности органов местного самоуправления "</t>
  </si>
  <si>
    <t>39 2 03 82010</t>
  </si>
  <si>
    <t xml:space="preserve">Расходы на обеспечение деятельности органов местного самоуправления (Иные бюджетные ассигнования) </t>
  </si>
  <si>
    <t xml:space="preserve">Подпрограмма "Управление муниципальными финансами" </t>
  </si>
  <si>
    <t>39 1 01 00000</t>
  </si>
  <si>
    <t>39 1 01 82010</t>
  </si>
  <si>
    <t>Подпрограмма "Управление муниципальными финансами"</t>
  </si>
  <si>
    <t>39 1 00 00000</t>
  </si>
  <si>
    <t>39 1 02 80540</t>
  </si>
  <si>
    <t>Основное мероприятие "Строительство автомобильных дорог"</t>
  </si>
  <si>
    <t>400</t>
  </si>
  <si>
    <t>Подпрограмма "Финансовое обеспечение других вопросов в области культуры"</t>
  </si>
  <si>
    <t>11 3 00 00000</t>
  </si>
  <si>
    <t>11 3 01 00000</t>
  </si>
  <si>
    <t>11 3 01 82010</t>
  </si>
  <si>
    <t>39 2 11 80470</t>
  </si>
  <si>
    <t>39 2 18 00000</t>
  </si>
  <si>
    <t>39 2 18 80630</t>
  </si>
  <si>
    <t>39 2 10 00000</t>
  </si>
  <si>
    <t>25 0 00 00000</t>
  </si>
  <si>
    <t>25 1 00 00000</t>
  </si>
  <si>
    <t>25 1 01 00000</t>
  </si>
  <si>
    <t>02 2 04 80310</t>
  </si>
  <si>
    <t>Подпрограмма "Развитие физической культуры"</t>
  </si>
  <si>
    <t>02 3 00 00000</t>
  </si>
  <si>
    <t>02 3 05 00000</t>
  </si>
  <si>
    <t>39 1 03 00000</t>
  </si>
  <si>
    <t>39 1 04 00000</t>
  </si>
  <si>
    <t>39 1 05 00000</t>
  </si>
  <si>
    <t>11 3 02 00591</t>
  </si>
  <si>
    <t>11 1 01 00000</t>
  </si>
  <si>
    <t>Расходы на обеспечение деятельности депутатов представительного органа муниципального образования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</si>
  <si>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главы администрации муниципального района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</si>
  <si>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Основное мероприятие "Резервный фонд администрации Бобровского муниципального района (финансовое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бедствий)</t>
  </si>
  <si>
    <t>Резервный фонд администрации Бобровского муниципального района (финансовое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бедствий)</t>
  </si>
  <si>
    <t>Осуществление отдельных государственных полномочий Воронежской области по созданию и организации деятельности комиссий по делам несоверщеннолетних и защите их прав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</si>
  <si>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</si>
  <si>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созданию и организации деятельности административных комиссий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</si>
  <si>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</si>
  <si>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 полномочий Воронежской области по созданию и осуществление деятельности по опеке и попечительству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</si>
  <si>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</si>
  <si>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</si>
  <si>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Основное мероприятие "Обеспечение расходных обязательств на создание условий для сохранения укрепления здоровья населения Бобровского муниципального района путем развития инфраструктуры спорта, популяризации детско-юношеского спорта и приобщения различных </t>
  </si>
  <si>
    <t>Основное мероприятие "Мероприятия в области градостроительной деятельности"</t>
  </si>
  <si>
    <t>39 2 19 80860</t>
  </si>
  <si>
    <t>39 2 19 00000</t>
  </si>
  <si>
    <t>39 2 03 00000</t>
  </si>
  <si>
    <t xml:space="preserve">39 2 03 82010 </t>
  </si>
  <si>
    <t xml:space="preserve">02 1 01 S8130 </t>
  </si>
  <si>
    <t>03 0 01 80230</t>
  </si>
  <si>
    <t>02 4 06 00590</t>
  </si>
  <si>
    <t>Функционирование законодательных (представительных) органов муниципальных образований</t>
  </si>
  <si>
    <t>Подпрограмма "Прочие мероприятия по реализации муниципальной программы"</t>
  </si>
  <si>
    <t>Подпрограмма "Развитие туризма в Бобровском районе Воронежской области"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</si>
  <si>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</si>
  <si>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 xml:space="preserve">Расходы на обеспечение деятельности органов местного самоуправления (Закупка товаров работ и услуг для  обеспечения государственных (муниципальных) нужд)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</si>
  <si>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</si>
  <si>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Основное мероприятие "Расходы на обеспечение деятельности органов местного самоуправления"</t>
  </si>
  <si>
    <t>Обеспечение деятельности финансовых, налоговых и таможенных органов и органов финансового (финансово-бюджетного надзора)</t>
  </si>
  <si>
    <t xml:space="preserve">Расходы на обеспечение деятельности органов местного самоуправления (Закупка товаров работ и услуг для обеспечения  государственных (муниципальных) нужд) </t>
  </si>
  <si>
    <t xml:space="preserve">Расходы на осуществление полномочий по сбору информации от поселений, входящитх в муниципальный район, необходимой для ведения регистра муниципльных нормативных правовых актов  (Закупка товаров работ и услуг для обеспечения  государственных (муниципальных) нужд) </t>
  </si>
  <si>
    <t>Дополнительное образование детей</t>
  </si>
  <si>
    <t>02 2 06 00000</t>
  </si>
  <si>
    <t>02 2  06 S8320</t>
  </si>
  <si>
    <t>Мероприятия по по молодежной политике (Закупка товаров, работ и услуг для обеспечения государственных (муниципальных) нужд)</t>
  </si>
  <si>
    <t>11 3 02 00592</t>
  </si>
  <si>
    <t>Основное мероприятие "Межбюджетные трансферты на осуществление муниципального земельного контроля"</t>
  </si>
  <si>
    <t>39 1 14 00000</t>
  </si>
  <si>
    <t>39 1 14 80592</t>
  </si>
  <si>
    <t>Основные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</si>
  <si>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Расходы на проведение выборов (Закупка товаров работ и услуг для обеспечения государственных (муниципальных) нужд)</t>
  </si>
  <si>
    <t>39 0 00  00000</t>
  </si>
  <si>
    <t>39 2 00  00000</t>
  </si>
  <si>
    <t>39 2 16  00000</t>
  </si>
  <si>
    <t>39 2 16  82080</t>
  </si>
  <si>
    <t>Обеспечение проведения выборов и референдумов</t>
  </si>
  <si>
    <t>39 1 09 00000</t>
  </si>
  <si>
    <t>39 1 09 80100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</si>
  <si>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</si>
  <si>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</si>
  <si>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Основное мероприятие "Противодействие терроризму и экстемистской деятельности, защита потенциальных объектов террористических посягательств"</t>
  </si>
  <si>
    <t>Противодействие терроризму и экстемистской деятельности, защита потенциальных объектов террористических посягательств (Закупка товаров, работ и услуг для обеспечения  государственных (муниципальных) нужд)</t>
  </si>
  <si>
    <t>Противодействие терроризму и экстемистской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</si>
  <si>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08 0 00 00000</t>
  </si>
  <si>
    <t>08 0 05 00000</t>
  </si>
  <si>
    <t>08 0 05 81460</t>
  </si>
  <si>
    <t>Основное мероприятие "Расходы на обеспечение деятельности (оказания услуг) муниципальных учреждений"</t>
  </si>
  <si>
    <t>Расходы на 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</si>
  <si>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Транспорт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</si>
  <si>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</si>
  <si>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</si>
  <si>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</si>
  <si>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</si>
  <si>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</si>
  <si>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</si>
  <si>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</si>
  <si>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Межбюджетные трансферты на осуществление муниципального земельного контроля (Межбюджетные трансферты)</t>
  </si>
  <si>
    <t>39 2 20 78450</t>
  </si>
  <si>
    <t>39 2 24 00000</t>
  </si>
  <si>
    <t>11 4  01 80840</t>
  </si>
  <si>
    <t>39 1 11 81290</t>
  </si>
  <si>
    <t>Региональный проект "Современная школа"</t>
  </si>
  <si>
    <t>Подпрограмма "Развитие дополнительного образования"</t>
  </si>
  <si>
    <t xml:space="preserve">Развитие дополнительного образования в сфере культуры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</si>
  <si>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Развитие дополнительного образования в сфере культуры (Закупка товаров, работ и услуг для обеспечения  государственных (муниципальных) нужд)</t>
  </si>
  <si>
    <t>Развитие дополнительного образования в сфере культуры (Иные бюджетные ассигнования)</t>
  </si>
  <si>
    <t>Подпрограмма "Развитие дошкольного, общего и дополнительного образования"</t>
  </si>
  <si>
    <t>Расходы на обеспечение деятельности (оказания услуг) дошколных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</si>
  <si>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дошколных учреждений (Закупка товаров работ и услуг для обеспечения  государственных (муниципальных) нужд)</t>
  </si>
  <si>
    <t>Расходы на обеспечение деятельности (оказания услуг) дошколных учреждений (Иные бюджетные ассигнования)</t>
  </si>
  <si>
    <t>Безвозмездные перечисления государственным и муниципальным организациям (Предоставление субсидий бюджетным, автономным учреждениям и иным некоммерческим организациям)</t>
  </si>
  <si>
    <r>
      <t xml:space="preserve"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ограниченными возможностями здоровья  </t>
    </r>
    <r>
      <rPr>
        <sz val="12"/>
        <rFont val="Times New Roman"/>
        <family val="1"/>
        <charset val="204"/>
      </rPr>
      <t>(Предоставление субсидий бюджетным, автономным учреждениям и иным некоммерческим организациям)</t>
    </r>
  </si>
  <si>
    <t>Основное мероприятие "Функционирование системы общего образования в режиме функционирования и введения ФГОС"</t>
  </si>
  <si>
    <t xml:space="preserve">Расходы на обеспечение государственных гарантий реализации прав на получение общедоступного и бесплатного дошкольного образования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</si>
  <si>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Расходы на обеспечение государственных гарантий реализации прав на получение общедоступного и бесплатного дошкольного образования (Закупка товаров работ и услуг для обеспечения  государственных (муниципальных) нужд)</t>
  </si>
  <si>
    <t xml:space="preserve">Расходы на обеспечение деятельности (оказания услуг) школ-детских садов, школ начальных, средних (Закупка товаров работ и услуг для обеспечения  государственных (муниципальных) нужд) </t>
  </si>
  <si>
    <t>Расходы на обеспечение деятельности (оказания услуг) школ-детских садов, школ начальных, средних (Иные бюджетные ассигнования)</t>
  </si>
  <si>
    <t>Расходы на обеспечение деятельности (оказания услуг)школ-детских садов, школ начальных, средних (Предоставление субсидий бюджетным, автономным учреждениям и иным некоммерческим организациям)</t>
  </si>
  <si>
    <t xml:space="preserve">  Обеспечение учащихся общеобразовательных учреждений молочной продукцией   (Закупка товаров, работ и услуг для обеспечениягосударственных (муниципальных) нужд) </t>
  </si>
  <si>
    <t xml:space="preserve"> 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</si>
  <si>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Субсидии бюджетам муниципальных образований на материально-техническое оснащение муниципальных общеобразовательных организаций (Закупка товаров работ и услуг для обеспечения  государственных (муниципальных) нужд)</t>
  </si>
  <si>
    <t>Субсидии бюджетам муниципальных образований на материально-техническое оснащение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</si>
  <si>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</si>
  <si>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 работ и услуг для обеспечения  государственных (муниципальных) нужд) </t>
  </si>
  <si>
    <t>Расходы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</si>
  <si>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 xml:space="preserve">Обновление материально-технической базы для формирования у обучающихся современных технологических и гуманитарных навыков" (Закупка товаров работ и услуг для обеспечения  государственных (муниципальных) нужд) </t>
  </si>
  <si>
    <t>Обновление материально-технической базы для формирования у обучающихся современных технологических и гуманитарных навыков" (Предоставление субсидий бюджетным, автономным учреждениям и иным некоммерческим организациям)</t>
  </si>
  <si>
    <t>Региональный проект «Цифровая образовательная среда»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</si>
  <si>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(Закупка товаров работ и услуг для обеспечения  государственных (муниципальных) нужд)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</si>
  <si>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</si>
  <si>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 xml:space="preserve">Расходы на обеспечение деятельности (оказание услуг) учреждений по внешкольной работе с детьми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</si>
  <si>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(оказание услуг) учреждений по внешкольной работе с детьми (Закупка товаров работ и услуг для обеспечения  государственных (муниципальных) нужд) </t>
  </si>
  <si>
    <t>Расходы на обеспечение деятельности (оказание услуг) учреждений по внешкольной работе с детьми (Иные бюджетные ассигнования)</t>
  </si>
  <si>
    <t>Расходы на обеспечение деятельности (оказание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</si>
  <si>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Молодежная политика и оздоровление детей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</si>
  <si>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</si>
  <si>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(Предоставление субсидий бюджетным, автономным учреждениям и иным некоммерческим организациям)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</si>
  <si>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(в целях достижения значений дополнительного результата) (Предоставление субсидий бюджетным, автономным учреждениям и иным некоммерческим организациям)</t>
  </si>
  <si>
    <t>Основное мероприятие "Обеспечение расходных обязательств в сфере образования общеобразовательных учреждений, огранов местного самоуправления и создание условий дя их оптимизации"</t>
  </si>
  <si>
    <t>Основное мероприятие "Обеспечение расходных обязательств Бобровского муниципального района в сфере образования общеобразовательных учреждений, органов местного самоуправления и создание условий для их оптимизации"  (Закупка товаров, работ и услуг для обеспечения  государственных (муниципальных) нужд)</t>
  </si>
  <si>
    <t xml:space="preserve">Расходы на обеспечение деятельности (оказания услуг) муниципальных услуг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</si>
  <si>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Расходы на обеспечение деятельности (оказания услуг) муниципальных услуг  (Закупка товаров, работ и услуг для обеспечения государственных (муниципальных) нужд)</t>
  </si>
  <si>
    <t>Расходы на обеспечение деятельности(оказания услуг) муниципальных учреждений (Иные бюджетные ассигнования)</t>
  </si>
  <si>
    <t>02 1 E1 00000</t>
  </si>
  <si>
    <t>02 1 01 S8400</t>
  </si>
  <si>
    <t>02 1 01 S8940</t>
  </si>
  <si>
    <t>02 1 E1 51690</t>
  </si>
  <si>
    <t>02 1 E4 00000</t>
  </si>
  <si>
    <t>02 1 E4 52100</t>
  </si>
  <si>
    <t>02 1 P2 00000</t>
  </si>
  <si>
    <t>02 1 P2 52320</t>
  </si>
  <si>
    <t>02 1 P2 Д2320</t>
  </si>
  <si>
    <t>Культура, кинематоргафия</t>
  </si>
  <si>
    <t>Основное мероприятие "Развитие библиотечной деятельности"</t>
  </si>
  <si>
    <t>Расходы на обеспечение деятельности (оказания услуг) учреждений библиотечной системы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</si>
  <si>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</si>
  <si>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библиотечной системы (Иные бюджетные ассигнования)</t>
  </si>
  <si>
    <t>Расходы на обеспечение деятельности (оказания услуг) учреждений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</si>
  <si>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</si>
  <si>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</si>
  <si>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 государственных (муниципальных) нужд)</t>
  </si>
  <si>
    <t>Основное мероприятие "Комплектование книжных фондов"</t>
  </si>
  <si>
    <t xml:space="preserve">Комплектование книжных фондов (Закупка товаров, работ и услуг для обеспечения  государственных (муниципальных) нужд) </t>
  </si>
  <si>
    <t>Региональный проект «Цифровая культура»</t>
  </si>
  <si>
    <t>Создание виртуальных концертных залов (Закупка товаров, работ и услуг для обеспечения  государственных (муниципальных) нужд)</t>
  </si>
  <si>
    <t>Расходы на обеспечение деятельности (оказания услуг) учреждений досуга  (Закупка товаров, работ и услуг для обеспечения  государственных (муниципальных) нужд)</t>
  </si>
  <si>
    <t>Основное мероприятие "Финансвовое обеспечение выполнения других расходных обязательств"</t>
  </si>
  <si>
    <t xml:space="preserve">Расходы на обеспечение деятельности (оказания услуг) муниципальных учреждений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</si>
  <si>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(оказания услуг) муниципальных учреждений 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</si>
  <si>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11 2 02 L4670</t>
  </si>
  <si>
    <t>11 2 03 00000</t>
  </si>
  <si>
    <t>11 2 03 L5190</t>
  </si>
  <si>
    <t>11 2 A3 00000</t>
  </si>
  <si>
    <t>11 1 А3 54530</t>
  </si>
  <si>
    <t>Основное мероприятие "Доплаты к пенсиям муниципальных слушащих муниципального района"</t>
  </si>
  <si>
    <t>Доплаты к пенсиям муниципальных слушащих муниципального района (Социальное обеспечение и иные выплаты населению)</t>
  </si>
  <si>
    <t>Подпрограмма "Устойчивое развитие сельских территорий Бобровского муниципального района Воронежской области"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</si>
  <si>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в сельской местности"</t>
  </si>
  <si>
    <t>Обеспечение комплексного развития сельских территорий  (Социальное обеспечение и иные выплаты населению)</t>
  </si>
  <si>
    <t>Основное мероприятие "Доплаты к пенсиям руководителям сельского хозяйства"</t>
  </si>
  <si>
    <t>Доплаты к пенсиям руководителям сельского хозяйства (Социальное обеспечение и иные выплаты населению)</t>
  </si>
  <si>
    <t>Реализация мероприятий по обеспечению жильем молодых семей (Социальное обеспечение и иные выплаты населению)</t>
  </si>
  <si>
    <t>Основное мроприятие "Субсидии некоммерческим организациям"</t>
  </si>
  <si>
    <t>Подпрограмма "Социализация детей-сирот 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</si>
  <si>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детей-сирот и детей, оставшихся без попечения родителей, воспитывающихся в семьях"</t>
  </si>
  <si>
    <t>Компенсация, выплачиваемая родителям (законным представителям) в целях материальной поддержки воспитания и обучения детей, посещвющих общеобразовательные организации, реализующие общеобразовательную програму дошкольного образования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</si>
  <si>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</si>
  <si>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Физическая культура</t>
  </si>
  <si>
    <t>Мероприятия в области физической культуры и спорта (Закупка товаров работ и услуг для обеспечения  государственных (муниципальных )</t>
  </si>
  <si>
    <t>Массовый спорт</t>
  </si>
  <si>
    <t>Обслуживание государственного и внутреннего муниципального долга</t>
  </si>
  <si>
    <t>Основное мероприятие "Процентные платежи по муниципальному долгу"</t>
  </si>
  <si>
    <t>39 1 03 87880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</si>
  <si>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</si>
  <si>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</si>
  <si>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областного бюджета (Межбюджетные трансферты)</t>
  </si>
  <si>
    <t>Выравнивание бюджетной обеспеченности поселений из муниципального бюджета (Межбюджетные трансферты)</t>
  </si>
  <si>
    <t>Дотации на поддержку мер по обеспечению сбалансированности поселений (Межбюджетные трансферты)</t>
  </si>
  <si>
    <t>39 1 04 88050</t>
  </si>
  <si>
    <t>39 1 05 88030</t>
  </si>
  <si>
    <t>Подпрограмма "Развитие молодежной политики и оздоровления детей" (Закупка товаров, работ и услуг для государственных (муниципальных) нужд)</t>
  </si>
  <si>
    <t xml:space="preserve">Основное мероприятие "Трудоустройство детей школьного возраста в каникулярное время" </t>
  </si>
  <si>
    <t>02 2 03 00000</t>
  </si>
  <si>
    <t>02 2 03 81400</t>
  </si>
  <si>
    <t>Основное мероприятие "Организация отдыха и оздоровления детей в лагерях дневного пребывания"</t>
  </si>
  <si>
    <t>02 2 05 00000</t>
  </si>
  <si>
    <t>Организация отдыха и оздоровления детей в лагерях дневного пребывания (Закупка товаров, работ и услуг для обеспечения государственных (муниципальных) нужд)</t>
  </si>
  <si>
    <t>Основное мероприятие "Организация профильных и тематических смен различной направленности"</t>
  </si>
  <si>
    <t>Организация профильных и тематических смен различной направленности (Закупка товаров, работ и услуг для  обеспечения государственных (муниципальных) нужд)</t>
  </si>
  <si>
    <t>Основное мероприятие "Организация отдыха детей в каникулярное время"</t>
  </si>
  <si>
    <t>02 2 05  88320</t>
  </si>
  <si>
    <t>02 2 05 S8320</t>
  </si>
  <si>
    <t>02 2 08 00000</t>
  </si>
  <si>
    <t>02 2 08 S8410</t>
  </si>
  <si>
    <t>Жилищно-коммунальное хозяйство</t>
  </si>
  <si>
    <t>Благоустройство</t>
  </si>
  <si>
    <t>Подпрограмма "Создание условий для обеспечения качественными услугами ЖКХ населения Бобровского муниципального района» муниципальной программы Бобровского муниципального района Воронежской области «Муниципальное управление и гражданское общество"</t>
  </si>
  <si>
    <t>Основное мероприятие "Расходы на обеспечение уличного освещения"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</si>
  <si>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</si>
  <si>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Основное мероприятие "Обустройство территорий муниципальных образований"</t>
  </si>
  <si>
    <t>Расходы на обустройство территорий муниципальных образований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</si>
  <si>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</si>
  <si>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</si>
  <si>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39 3 00 00000</t>
  </si>
  <si>
    <t>39 3 04 00000</t>
  </si>
  <si>
    <t>39 3 04 S8670</t>
  </si>
  <si>
    <t>57 0 00 00000</t>
  </si>
  <si>
    <t>Основное мероприятие "Финансовая поддержка субъектов малого и среднего предпринимательства"</t>
  </si>
  <si>
    <t>57 0 01 00000</t>
  </si>
  <si>
    <t>Основное мероприятие "Мероприятия в области защиты прав потребителей"</t>
  </si>
  <si>
    <t>57 0 01 80380</t>
  </si>
  <si>
    <t>Мероприятия в области защиты прав потребителей</t>
  </si>
  <si>
    <t>57 0 05 80370</t>
  </si>
  <si>
    <t>Основное мероприятие "Развитие физической культуры и спорта в муниципальных спортивных школах"</t>
  </si>
  <si>
    <t xml:space="preserve">Расходы на обеспечение деятельности (оказание услуг) учреждений спорта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</si>
  <si>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 xml:space="preserve">Расходы на обеспечение деятельности (оказание услуг) в спортивных школах (Закупка товаров работ и услуг для обеспечения  государственных (муниципальных) нужд) </t>
  </si>
  <si>
    <t>Расходы на обеспечение деятельности (оказание услуг) в спортивных школах (Иные бюджетные ассигнования)</t>
  </si>
  <si>
    <t>Осуществление отдельных государственных полномочий Воронежской области по обеспечению выплат приемной семье на содержание приемных детей (Социальное обеспечение и иные выплаты населению)</t>
  </si>
  <si>
    <t>Основное мероприятие "Развитие и модернизация дошкольного и общего образования"</t>
  </si>
  <si>
    <t>Развитие и модернизация  общего образования</t>
  </si>
  <si>
    <t xml:space="preserve">02 1 00 00000 </t>
  </si>
  <si>
    <t>02 1 08 00000</t>
  </si>
  <si>
    <t xml:space="preserve">02 1 08 S8750 </t>
  </si>
  <si>
    <t>Региональный проект "Успех каждого ребенка"</t>
  </si>
  <si>
    <t>Создание новых мест в общеобразовательных организациях  различных типов для реализации дополнительных общеразвивающих программ всех направленностей</t>
  </si>
  <si>
    <t>Создание новых мест в общеобразовательных организациях  различных типов для реализации дополнительных общеразвивающих программ всех направленностей(Предоставление субсидий бюджетным, автономным учреждениям и иным некоммерческим организациям)</t>
  </si>
  <si>
    <t>02 1 Е2 00000</t>
  </si>
  <si>
    <t>02 1 Е2 51750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</si>
  <si>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жилья, инфраструктуры"</t>
  </si>
  <si>
    <t>02 1 04 00000</t>
  </si>
  <si>
    <t>02 1 04  S8100</t>
  </si>
  <si>
    <t>02 5 01 00000</t>
  </si>
  <si>
    <t>02 5 01 52600</t>
  </si>
  <si>
    <t>02 5 01 78150</t>
  </si>
  <si>
    <t>02 5 01 78540</t>
  </si>
  <si>
    <t>02 5 01 78541</t>
  </si>
  <si>
    <t>02 5 01 78542</t>
  </si>
  <si>
    <t>02 5 01 78543</t>
  </si>
  <si>
    <t>02 5 01 80580</t>
  </si>
  <si>
    <t>57 0 05 00000</t>
  </si>
  <si>
    <t>11 2 08 S8750</t>
  </si>
  <si>
    <t>Мероприятия областной адресной программы капитального ремонта (Закупка товаров, работ и услуг для обеспечения  государственных (муниципальных) нужд)</t>
  </si>
  <si>
    <t>Основное мероприятие "Содействие сохранению и развитию муниципальных учреждений культуры"</t>
  </si>
  <si>
    <t>02 3 01 00000</t>
  </si>
  <si>
    <t>02 3 01 81610</t>
  </si>
  <si>
    <t>Основное мероприятие "Межбюджетные трансферты поселениям на дорожное хозяйство"</t>
  </si>
  <si>
    <t>Межбюджетные трансферты поселениям на дорожное хозяйство (Межбюджетные трансферты)</t>
  </si>
  <si>
    <t>Основное мероприятие "Межбюджетные трансферты поселениям на софинансирование мероприятий, не относящихся к капитальным вложениям в объекты муниципальной собственности"</t>
  </si>
  <si>
    <t>39 1 11  L5760</t>
  </si>
  <si>
    <t>Обеспечение комплексного развития сельских территорий (Закупка товаров, работ и услуг для обеспечения  государственных (муниципальных) нужд)</t>
  </si>
  <si>
    <t>02 0 03 00000</t>
  </si>
  <si>
    <t>02 1 03 80610</t>
  </si>
  <si>
    <t>Основное мероприятие "Мероприятия в области дополнительного образования и воспитания детей"</t>
  </si>
  <si>
    <t>Основное мероприятие "Поддержка одаренных детей"</t>
  </si>
  <si>
    <t>24 0 02 S8850</t>
  </si>
  <si>
    <t>2023 год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</si>
  <si>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 (МКУ ФБО)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</si>
  <si>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</si>
  <si>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Закупка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</si>
  <si>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</si>
  <si>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02101L3040</t>
  </si>
  <si>
    <t>Охрана окружающей среды</t>
  </si>
  <si>
    <t>Другие вопросы в области охраны окружающей среды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</si>
  <si>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</si>
  <si>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"Благоустройство территорий поселений Бобровского муниципального района"</t>
  </si>
  <si>
    <t>Расходы на проведение работ по разработке проектной документации по рекультивации несанкционированных свалок</t>
  </si>
  <si>
    <t>3900000000</t>
  </si>
  <si>
    <t>3930000000</t>
  </si>
  <si>
    <t>3930500000</t>
  </si>
  <si>
    <t>39305S8740</t>
  </si>
  <si>
    <t>Общеэкономические вопросы</t>
  </si>
  <si>
    <t>Мероприятия по созданию условий для развития физической культуры и массового спорта</t>
  </si>
  <si>
    <t>Обеспечение уровня финансирования организаций,осуществляющих спортивную подготовку в соответствии с требованиями федеральных стандартов спортивной подготовки</t>
  </si>
  <si>
    <t>02 3 05 S8790</t>
  </si>
  <si>
    <t>02 3 05 S8170</t>
  </si>
  <si>
    <t>Другие вопросы в области физической культуры и спорта</t>
  </si>
  <si>
    <t>Основное мероприятие "Обеспечение комплексного развития сельских территорий"</t>
  </si>
  <si>
    <t>25 1 02 00000</t>
  </si>
  <si>
    <t>25 1 02 L5760</t>
  </si>
  <si>
    <t>Региональный проект "Чистая вода"</t>
  </si>
  <si>
    <t>Софинансирование капитальных вложений в объекты государственной(муниципальной собственности(Строительство и реконструкция водоснабжения и водоотведения Воронежской области)</t>
  </si>
  <si>
    <t>39 3 1 00000</t>
  </si>
  <si>
    <t>Создание и развитие инфраструктуры на сельских территориях</t>
  </si>
  <si>
    <t>02 1 E1 Д2300</t>
  </si>
  <si>
    <t>Создание новых мест в общеобразовательных организациях ,расположенных в сельской местности в поселках городского типа(в целях достижения значений дополнительного результата)(Капитальные вложения в объекты недвижимого имущества государственной (муниципальной) собственности)</t>
  </si>
  <si>
    <t>25 1 01 L5760</t>
  </si>
  <si>
    <t>Строительство и реконструкция(модернизация)объектов питьевого водоснабжения</t>
  </si>
  <si>
    <t>Создание условий для обеспечения доступным и комфортным жильем сельского населения</t>
  </si>
  <si>
    <t>Основное мероприятие "Межбюджетные трансферты поселениям на софинансирование объектов капитального строительства"</t>
  </si>
  <si>
    <t>39 1 10 00000</t>
  </si>
  <si>
    <t>39 1 10 L5760</t>
  </si>
  <si>
    <t>Основное мероприятие"Благоустройство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</si>
  <si>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</si>
  <si>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02 1 01 01 L2550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</si>
  <si>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</si>
  <si>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</si>
  <si>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</si>
  <si>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0210500000</t>
  </si>
  <si>
    <t>0210553030</t>
  </si>
  <si>
    <t>*</t>
  </si>
  <si>
    <t>Основное мероприятие "Реализация мероприятий активной политики занятости населения"</t>
  </si>
  <si>
    <t>39 2 25 00000</t>
  </si>
  <si>
    <t>39 2 08 88430</t>
  </si>
  <si>
    <t>Организация проведения оплачиваемых общественных работ (Закупка товаров, работ и услуг для обеспечения государственных (муниципальных) нужд)</t>
  </si>
  <si>
    <t>Муниципальная программа Бобровского муниципального района  Воронежской области "Муниципальное управление и гражданское общество" на 2019-2024 годы</t>
  </si>
  <si>
    <t>Муниципальная программа Бобровского муниципального района  Воронежской области"Муниципальное управление и гражданское общество" на 2019-2024 годы</t>
  </si>
  <si>
    <t>39 2 01 00593</t>
  </si>
  <si>
    <t>Муниципальная программа "Развитие сельского хозяйства, производства пищевых продуктов и инфраструктуры агропродовольственного рынка" на 2019-2024 годы</t>
  </si>
  <si>
    <t>Муниципальная программа Бобровского муниципального района Воронежской области "Муниципальное управление и гражданское общество" на 2019-2024 годы</t>
  </si>
  <si>
    <t>Муниципальная программа Бобровского муниципального района Воронежской области "Развитие образования, физической культуры и спорта" на 2019-2024 годы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</si>
  <si>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</si>
  <si>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актов"</t>
  </si>
  <si>
    <t xml:space="preserve">Основное мероприятие "Расходы на обеспечение деятельности органов местного самоуправления" </t>
  </si>
  <si>
    <t>03 0 00 00000</t>
  </si>
  <si>
    <t>Образование</t>
  </si>
  <si>
    <t>Софинансирование капитальных вложений в объекты государственной(муниципальной собственности(Межбюджетные трансферты)</t>
  </si>
  <si>
    <t>=</t>
  </si>
  <si>
    <t>39 2 10 L4970</t>
  </si>
  <si>
    <t>Функционирование высшего должностного лица субъекта РФ и муниципального образования</t>
  </si>
  <si>
    <t xml:space="preserve"> Основное мероприятие "Расходы на обеспечение деятельности главы  муниципального района"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</si>
  <si>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</si>
  <si>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юрискикции в Российской Федерации"</t>
  </si>
  <si>
    <t xml:space="preserve">Расходы на осуществление полномочий по составлению (изменению) списков кандидатов в присяжные заседатели федеральных судов общей юрискикции в Российской Федерации (Закупка товаров работ и услуг для  обеспечения государственных (муниципальных) нужд) </t>
  </si>
  <si>
    <t>39 2 25 51020</t>
  </si>
  <si>
    <t>Обеспечение пожарной безопасности</t>
  </si>
  <si>
    <t>Основное мероприятие "Мероприятия в сфере защиты населения от чрезвычайных ситуаций и пожаров и по мобилизационной готовности экономики"</t>
  </si>
  <si>
    <t>Мероприятия в сфере защиты населения от чрезвычайных ситуаций и пожаров</t>
  </si>
  <si>
    <t>39 2 21 81430</t>
  </si>
  <si>
    <t>39 2 21 00000</t>
  </si>
  <si>
    <t>Иные межбюджетные трансферты</t>
  </si>
  <si>
    <t>2024 год</t>
  </si>
  <si>
    <t>Обеспечение деятельности ревизионной комиссии</t>
  </si>
  <si>
    <t>39 2 01 82050</t>
  </si>
  <si>
    <t>Расходы на обеспечение деятельности председателя ревизионной комиссии и его заместителей(аудиторов)</t>
  </si>
  <si>
    <t>Основное мероприятие "Организация отдыха и оздоровления детей и молодежи"</t>
  </si>
  <si>
    <t>Организация отдыха и оздоровления детей и молодежи(Закупка товаров, работ и услуг для  обеспечения государственных (муниципальных) нужд)</t>
  </si>
  <si>
    <t>Проведение комплексных кадастровых работ</t>
  </si>
  <si>
    <t>Основное мероприятие "Создание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</si>
  <si>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Создание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</si>
  <si>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Региональный проект "Спорт-норма жизни"</t>
  </si>
  <si>
    <t>Оснащение объектов спортивной инфраструктуры спортивно-технологическим оборудованием для создания малых спортивных площадок(в целях достижения дополнительного результата)</t>
  </si>
  <si>
    <t>02 3 P5 Д2281</t>
  </si>
  <si>
    <t xml:space="preserve">39 3 01 S8100 </t>
  </si>
  <si>
    <t>Софинансирование капитальных вложений в объекты государственной(муниципальной) собственности</t>
  </si>
  <si>
    <t>Основное мероприятие "Проведение комплексных кадастровых работ"</t>
  </si>
  <si>
    <t>Коммунальное хозяйство</t>
  </si>
  <si>
    <t>Основное мероприятие " Оказание социальной помощи отдельным категориям граждан"</t>
  </si>
  <si>
    <t>Оказание социальной помощи отдельным категориям граждан  (Социальное обеспечение и иные выплаты населению)</t>
  </si>
  <si>
    <t>39 2 12 80620</t>
  </si>
  <si>
    <t>39 1 05 S8040</t>
  </si>
  <si>
    <t>Иные межбюджетные трансферты на предоставление финансовой поддержки поселениям в целях обеспечения сбалансированности поселений</t>
  </si>
  <si>
    <t>Развитие транспортной инфраструктуры на сельских территориях (Закупка товаров, работ и услуг для обеспечения  государственных (муниципальных) нужд)</t>
  </si>
  <si>
    <t>Основное мероприятие "Обеспечение деятельности ревизионной комиссии"</t>
  </si>
  <si>
    <t>Приложение № 6</t>
  </si>
  <si>
    <t>Расходы на обеспечение деятельности преседателя ревизионной комиссии и его заместителей(аудиторов)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</si>
  <si>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Приобретение служебного автотранспорта органам местного самоуправления</t>
  </si>
  <si>
    <t>39 2 01 82010</t>
  </si>
  <si>
    <t>0210 00 00000</t>
  </si>
  <si>
    <t>39 1  10 L5760</t>
  </si>
  <si>
    <t>Основное мероприятие "Иные межбюджетные трансферты на предоставление финансовой поддержки поселениям в целях обеспечения сбалансированности поселений</t>
  </si>
  <si>
    <t>39 1 11 L5760</t>
  </si>
  <si>
    <t>39 1 11 L00000</t>
  </si>
  <si>
    <t>Основное управление"Организация системы  накопления твердых коммунальных отходов на территории Воронежской области"</t>
  </si>
  <si>
    <t>Организация системы   накопления твердых коммунальных отходов на территории Воронежской области</t>
  </si>
  <si>
    <t>Основное мероприятие "Выполнение других обязательств государства</t>
  </si>
  <si>
    <t>+</t>
  </si>
  <si>
    <t>39 1 11 L5110</t>
  </si>
  <si>
    <t>39 3 08 S8000</t>
  </si>
  <si>
    <t>39 1 11 S8460</t>
  </si>
  <si>
    <t>39 1 08 79180</t>
  </si>
  <si>
    <t>11 2 01 L5190</t>
  </si>
  <si>
    <t>Основное мероприятие "Финансирование комплектования документальных фондов общедоступных библиотек"</t>
  </si>
  <si>
    <t>Финансирование комплектования документальных фондов общедоступных библиотек  (Закупка товаров, работ и услуг для обеспечения государственных (муниципальных) нужд)</t>
  </si>
  <si>
    <t>Государственная поддержка отрасли культуры</t>
  </si>
  <si>
    <t>39 2 19 S8460</t>
  </si>
  <si>
    <t>на 2023 год и на плановый период 2024 и 2025 годов</t>
  </si>
  <si>
    <t xml:space="preserve">от "    "  декабря      2022 г. № </t>
  </si>
  <si>
    <t>2025 год</t>
  </si>
  <si>
    <t>не знаем в районе или поселениям</t>
  </si>
  <si>
    <t>Социальная поддержка (Социальное обеспечение и иные выплаты населению)</t>
  </si>
  <si>
    <t>Основное мероприятие "Организация перевозок пассажиров автомобильным транспортом общего пользования по муниципальным маршрутам регулярных перевозок по регулируемым тарфам</t>
  </si>
  <si>
    <t>39 2 22 81260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</si>
  <si>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</si>
  <si>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39 2 22 S9260</t>
  </si>
  <si>
    <t>39 3 F5 52430</t>
  </si>
  <si>
    <t>Муниципальная программа Бобровского муниципального района  Воронежской области "Муниципальное управление и гражданское общество" на 2021-2026 годы</t>
  </si>
  <si>
    <t>Муниципальная программа Бобровского муниципального района  Воронежской области "Муниципальное управление и гражданское общество на 2021-2026 годы"</t>
  </si>
  <si>
    <t>Муниципальная программа Бобровского муниципального района Воронежской области "Муниципальное управление и гражданское общество" на 2021-2026 годы</t>
  </si>
  <si>
    <t>Муниципальная программа Бобровского муниципального района Воронежской области "Развитие образования, физической культуры и спорта" на 2021-2026 годы</t>
  </si>
  <si>
    <t>Муниципальная программа "Профилактика нарушений в Бобровском муниципальном районе" на 2021-2026 годы</t>
  </si>
  <si>
    <t>Муниципальная программа Бобровского муниципального района  Воронежской области "Муниципальное управление и гражданское общество" на 2021-2026годы</t>
  </si>
  <si>
    <t>Муниципальная программа Бобровского муниципального района  Воронежской области "Дорожное хозяйство" на 2021-2026 годы</t>
  </si>
  <si>
    <t>Муниципальная программа Бобровского муниципального района  Воронежской области"Муниципальное управление и гражданское общество" на 2021-2026 годы</t>
  </si>
  <si>
    <t>Муниципальная программа Бобровского муниципального района Воронежской области "Развитие культуры" на 2021-2026 годы</t>
  </si>
  <si>
    <t>Муниципальная программа Бобровского муниципального района  Воронежской области "Создание условий для развития малого и среднего предпринимательства" на 2021-2026 годы</t>
  </si>
  <si>
    <t>Муниципальная программа Бобровского муниципального района  Воронежской области "Муниципальное управление и гражданское общество "на 2021-2026 годы</t>
  </si>
  <si>
    <t>Муниципальная программа Бобровского муниципального района Воронежской области "Муниципальное управление и гражданское общество "на 2021-2026 годы</t>
  </si>
  <si>
    <t>Муниципальная программа Бобровского муниципального района Воронежской области "Развитие образования, физической культуры и спорта " на 2021-2026 годы</t>
  </si>
  <si>
    <t>Муниципальная программа "Развитие образования, физической культуры и спорта" Бобровского муниципального района Воронежской области на 2021-2026 годы</t>
  </si>
  <si>
    <t>Муниципальная программа Бобровского муниципального района  Воронежской области "Развитие культуры" на 2021-2026 годы</t>
  </si>
  <si>
    <t>Муниципальная программа  "Развитие образования, физической культуры и спорта" Бобровского муниципального района Воронежской области на 2021-2026 годы</t>
  </si>
  <si>
    <t>Муниципальная программа "Одаренные дети" Бобровского муниципального района Воронежской области на 2021-2026 годы</t>
  </si>
  <si>
    <t>Муниципальная программа "Развитие сельского хозяйства, производства пищевых продуктов и инфраструктуры агропродовольственного рынка" на 2021-2026 годы</t>
  </si>
  <si>
    <t>Муниципальная программа Бобровского муниципального района Воронежской области "Развитие культуры"  на 2021-2026 годы</t>
  </si>
  <si>
    <t>02 1 E2 50980</t>
  </si>
  <si>
    <t>24 0 01 L3720</t>
  </si>
  <si>
    <t>Благоустройство сельских территорий</t>
  </si>
  <si>
    <t>Основное мроприятие "Развитие дополнительного образования в сфере культуры"</t>
  </si>
  <si>
    <t>Реализация мероприятий по ремонту объектов теплоэнергетического хозяйства муниципальных образований, находящихся в муниципальной собственности, кочередному зимнему отопительному периоду</t>
  </si>
  <si>
    <t>39 3 08 S91200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</si>
  <si>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 (МКУархитектор)</t>
  </si>
  <si>
    <t>39 2 01 00594</t>
  </si>
  <si>
    <t>Основное направление"Энергосбережение и повышение энергетической эффективности в системе наружного освещения</t>
  </si>
  <si>
    <t>Расходные обязательства,возникающие при выполнение полномочий органов местного самоуправления по вопросам местного значения в сфере модернизации уличного освещения</t>
  </si>
  <si>
    <t>39 3 04 S8140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</si>
</sst>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0"/>
    <numFmt numFmtId="167" formatCode="#,##0.00000;[Red]#,##0.00000"/>
    <numFmt numFmtId="168" formatCode="0.00000"/>
  </numFmts>
  <fonts count="39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2"/>
      <name val="Arial Cyr"/>
      <family val="2"/>
      <charset val="204"/>
    </font>
    <font>
      <sz val="12"/>
      <color indexed="8"/>
      <name val="Times New Roman"/>
      <family val="2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4" fillId="0" borderId="35">
      <alignment vertical="top" wrapText="1"/>
    </xf>
    <xf numFmtId="1" fontId="35" fillId="0" borderId="35">
      <alignment horizontal="center" vertical="top" shrinkToFit="1"/>
    </xf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9" fillId="0" borderId="0"/>
    <xf numFmtId="0" fontId="24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4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105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0" fontId="23" fillId="0" borderId="0" xfId="0" applyFont="1"/>
    <xf numFmtId="0" fontId="0" fillId="0" borderId="0" xfId="0" applyFont="1"/>
    <xf numFmtId="0" fontId="17" fillId="0" borderId="0" xfId="0" applyFont="1" applyFill="1" applyAlignment="1">
      <alignment horizontal="left" vertical="center" wrapText="1"/>
    </xf>
    <xf numFmtId="49" fontId="17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2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left" vertical="center" wrapText="1"/>
    </xf>
    <xf numFmtId="0" fontId="0" fillId="15" borderId="0" xfId="0" applyFill="1" applyBorder="1"/>
    <xf numFmtId="165" fontId="31" fillId="15" borderId="0" xfId="0" applyNumberFormat="1" applyFont="1" applyFill="1" applyBorder="1" applyAlignment="1">
      <alignment horizontal="center" vertical="center"/>
    </xf>
    <xf numFmtId="0" fontId="31" fillId="15" borderId="0" xfId="0" applyFont="1" applyFill="1" applyBorder="1" applyAlignment="1">
      <alignment horizontal="center" vertical="center"/>
    </xf>
    <xf numFmtId="165" fontId="0" fillId="0" borderId="0" xfId="0" applyNumberFormat="1"/>
    <xf numFmtId="167" fontId="0" fillId="0" borderId="0" xfId="0" applyNumberFormat="1"/>
    <xf numFmtId="0" fontId="0" fillId="15" borderId="0" xfId="0" applyFill="1"/>
    <xf numFmtId="167" fontId="0" fillId="15" borderId="0" xfId="0" applyNumberFormat="1" applyFill="1"/>
    <xf numFmtId="165" fontId="0" fillId="15" borderId="0" xfId="0" applyNumberFormat="1" applyFill="1"/>
    <xf numFmtId="164" fontId="22" fillId="0" borderId="12" xfId="0" applyNumberFormat="1" applyFont="1" applyFill="1" applyBorder="1" applyAlignment="1">
      <alignment horizontal="left" vertical="center" wrapText="1"/>
    </xf>
    <xf numFmtId="164" fontId="21" fillId="0" borderId="13" xfId="0" applyNumberFormat="1" applyFont="1" applyFill="1" applyBorder="1" applyAlignment="1">
      <alignment horizontal="center" vertical="center"/>
    </xf>
    <xf numFmtId="164" fontId="22" fillId="0" borderId="14" xfId="0" applyNumberFormat="1" applyFont="1" applyFill="1" applyBorder="1" applyAlignment="1">
      <alignment horizontal="left" vertical="center" wrapText="1"/>
    </xf>
    <xf numFmtId="164" fontId="22" fillId="0" borderId="15" xfId="0" applyNumberFormat="1" applyFont="1" applyFill="1" applyBorder="1" applyAlignment="1">
      <alignment horizontal="center" vertical="center"/>
    </xf>
    <xf numFmtId="164" fontId="21" fillId="0" borderId="14" xfId="0" applyNumberFormat="1" applyFont="1" applyFill="1" applyBorder="1" applyAlignment="1">
      <alignment horizontal="left" vertical="center" wrapText="1"/>
    </xf>
    <xf numFmtId="164" fontId="21" fillId="0" borderId="15" xfId="0" applyNumberFormat="1" applyFont="1" applyFill="1" applyBorder="1" applyAlignment="1">
      <alignment horizontal="center" vertical="center"/>
    </xf>
    <xf numFmtId="164" fontId="21" fillId="0" borderId="14" xfId="0" applyNumberFormat="1" applyFont="1" applyFill="1" applyBorder="1" applyAlignment="1">
      <alignment wrapText="1"/>
    </xf>
    <xf numFmtId="164" fontId="21" fillId="0" borderId="15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Fill="1" applyBorder="1" applyAlignment="1">
      <alignment horizontal="left" vertical="center" wrapText="1"/>
    </xf>
    <xf numFmtId="164" fontId="27" fillId="0" borderId="14" xfId="0" applyNumberFormat="1" applyFont="1" applyFill="1" applyBorder="1" applyAlignment="1">
      <alignment vertical="center" wrapText="1"/>
    </xf>
    <xf numFmtId="164" fontId="36" fillId="0" borderId="36" xfId="1" applyNumberFormat="1" applyFont="1" applyFill="1" applyBorder="1" applyProtection="1">
      <alignment vertical="top" wrapText="1"/>
    </xf>
    <xf numFmtId="164" fontId="36" fillId="0" borderId="35" xfId="2" applyNumberFormat="1" applyFont="1" applyFill="1" applyBorder="1" applyAlignment="1" applyProtection="1">
      <alignment horizontal="center" vertical="center" shrinkToFit="1"/>
    </xf>
    <xf numFmtId="164" fontId="37" fillId="0" borderId="36" xfId="1" applyNumberFormat="1" applyFont="1" applyFill="1" applyBorder="1" applyProtection="1">
      <alignment vertical="top" wrapText="1"/>
    </xf>
    <xf numFmtId="164" fontId="38" fillId="0" borderId="36" xfId="1" applyNumberFormat="1" applyFont="1" applyFill="1" applyBorder="1" applyProtection="1">
      <alignment vertical="top" wrapText="1"/>
    </xf>
    <xf numFmtId="164" fontId="30" fillId="0" borderId="14" xfId="0" applyNumberFormat="1" applyFont="1" applyFill="1" applyBorder="1" applyAlignment="1">
      <alignment vertical="center" wrapText="1"/>
    </xf>
    <xf numFmtId="164" fontId="28" fillId="0" borderId="14" xfId="0" applyNumberFormat="1" applyFont="1" applyFill="1" applyBorder="1" applyAlignment="1">
      <alignment vertical="center" wrapText="1"/>
    </xf>
    <xf numFmtId="164" fontId="21" fillId="0" borderId="15" xfId="2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/>
    </xf>
    <xf numFmtId="49" fontId="26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left" vertical="center" wrapText="1"/>
    </xf>
    <xf numFmtId="49" fontId="21" fillId="0" borderId="15" xfId="2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22" fillId="0" borderId="15" xfId="0" applyFont="1" applyFill="1" applyBorder="1" applyAlignment="1">
      <alignment wrapText="1"/>
    </xf>
    <xf numFmtId="0" fontId="22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165" fontId="18" fillId="0" borderId="0" xfId="0" applyNumberFormat="1" applyFont="1" applyAlignment="1">
      <alignment wrapText="1"/>
    </xf>
    <xf numFmtId="0" fontId="21" fillId="0" borderId="15" xfId="0" applyFont="1" applyFill="1" applyBorder="1" applyAlignment="1">
      <alignment horizontal="left" wrapText="1"/>
    </xf>
    <xf numFmtId="0" fontId="32" fillId="0" borderId="0" xfId="0" applyFont="1" applyFill="1" applyAlignment="1">
      <alignment horizontal="justify"/>
    </xf>
    <xf numFmtId="164" fontId="22" fillId="0" borderId="14" xfId="0" applyNumberFormat="1" applyFont="1" applyFill="1" applyBorder="1" applyAlignment="1">
      <alignment wrapText="1"/>
    </xf>
    <xf numFmtId="164" fontId="21" fillId="0" borderId="14" xfId="0" applyNumberFormat="1" applyFont="1" applyFill="1" applyBorder="1" applyAlignment="1">
      <alignment horizontal="justify"/>
    </xf>
    <xf numFmtId="164" fontId="36" fillId="0" borderId="37" xfId="1" applyNumberFormat="1" applyFont="1" applyFill="1" applyBorder="1" applyProtection="1">
      <alignment vertical="top" wrapText="1"/>
    </xf>
    <xf numFmtId="164" fontId="36" fillId="0" borderId="23" xfId="1" applyNumberFormat="1" applyFont="1" applyFill="1" applyBorder="1" applyProtection="1">
      <alignment vertical="top" wrapText="1"/>
    </xf>
    <xf numFmtId="164" fontId="37" fillId="0" borderId="35" xfId="2" applyNumberFormat="1" applyFont="1" applyFill="1" applyBorder="1" applyAlignment="1" applyProtection="1">
      <alignment horizontal="center" vertical="center" shrinkToFit="1"/>
    </xf>
    <xf numFmtId="164" fontId="21" fillId="0" borderId="24" xfId="0" applyNumberFormat="1" applyFont="1" applyFill="1" applyBorder="1" applyAlignment="1">
      <alignment horizontal="left" vertical="center" wrapText="1"/>
    </xf>
    <xf numFmtId="164" fontId="21" fillId="0" borderId="18" xfId="0" applyNumberFormat="1" applyFont="1" applyFill="1" applyBorder="1" applyAlignment="1">
      <alignment horizontal="center" vertical="center"/>
    </xf>
    <xf numFmtId="49" fontId="21" fillId="0" borderId="18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49" fontId="26" fillId="0" borderId="0" xfId="0" applyNumberFormat="1" applyFont="1" applyFill="1" applyBorder="1" applyAlignment="1">
      <alignment horizontal="center" vertical="center"/>
    </xf>
    <xf numFmtId="164" fontId="18" fillId="0" borderId="0" xfId="0" applyNumberFormat="1" applyFont="1" applyAlignment="1">
      <alignment wrapText="1"/>
    </xf>
    <xf numFmtId="0" fontId="0" fillId="0" borderId="0" xfId="0" applyFill="1"/>
    <xf numFmtId="0" fontId="18" fillId="0" borderId="0" xfId="0" applyFont="1" applyFill="1" applyAlignment="1">
      <alignment wrapText="1"/>
    </xf>
    <xf numFmtId="164" fontId="18" fillId="0" borderId="0" xfId="0" applyNumberFormat="1" applyFont="1" applyFill="1" applyAlignment="1">
      <alignment wrapText="1"/>
    </xf>
    <xf numFmtId="49" fontId="0" fillId="0" borderId="0" xfId="0" applyNumberFormat="1" applyFill="1"/>
    <xf numFmtId="0" fontId="23" fillId="0" borderId="0" xfId="0" applyFont="1" applyFill="1"/>
    <xf numFmtId="0" fontId="0" fillId="0" borderId="0" xfId="0" applyFill="1" applyBorder="1"/>
    <xf numFmtId="166" fontId="0" fillId="0" borderId="0" xfId="0" applyNumberFormat="1" applyFill="1"/>
    <xf numFmtId="168" fontId="0" fillId="0" borderId="0" xfId="0" applyNumberFormat="1"/>
    <xf numFmtId="49" fontId="21" fillId="15" borderId="38" xfId="0" applyNumberFormat="1" applyFont="1" applyFill="1" applyBorder="1" applyAlignment="1">
      <alignment vertical="top" wrapText="1"/>
    </xf>
    <xf numFmtId="165" fontId="22" fillId="0" borderId="0" xfId="0" applyNumberFormat="1" applyFont="1" applyFill="1" applyAlignment="1">
      <alignment vertical="center"/>
    </xf>
    <xf numFmtId="165" fontId="22" fillId="0" borderId="0" xfId="0" applyNumberFormat="1" applyFont="1" applyFill="1" applyAlignment="1">
      <alignment vertical="center" wrapText="1"/>
    </xf>
    <xf numFmtId="165" fontId="20" fillId="0" borderId="0" xfId="0" applyNumberFormat="1" applyFont="1" applyFill="1"/>
    <xf numFmtId="165" fontId="19" fillId="0" borderId="0" xfId="0" applyNumberFormat="1" applyFont="1" applyFill="1" applyBorder="1" applyAlignment="1">
      <alignment horizontal="center" vertical="center" wrapText="1"/>
    </xf>
    <xf numFmtId="165" fontId="22" fillId="0" borderId="10" xfId="0" applyNumberFormat="1" applyFont="1" applyFill="1" applyBorder="1" applyAlignment="1">
      <alignment horizontal="center" vertical="center" wrapText="1"/>
    </xf>
    <xf numFmtId="165" fontId="22" fillId="0" borderId="11" xfId="0" applyNumberFormat="1" applyFont="1" applyFill="1" applyBorder="1" applyAlignment="1">
      <alignment horizontal="center" vertical="center" wrapText="1"/>
    </xf>
    <xf numFmtId="165" fontId="22" fillId="0" borderId="13" xfId="0" applyNumberFormat="1" applyFont="1" applyFill="1" applyBorder="1" applyAlignment="1">
      <alignment horizontal="center" vertical="center"/>
    </xf>
    <xf numFmtId="165" fontId="22" fillId="0" borderId="16" xfId="0" applyNumberFormat="1" applyFont="1" applyFill="1" applyBorder="1" applyAlignment="1">
      <alignment horizontal="center" vertical="center"/>
    </xf>
    <xf numFmtId="165" fontId="22" fillId="0" borderId="15" xfId="0" applyNumberFormat="1" applyFont="1" applyFill="1" applyBorder="1" applyAlignment="1">
      <alignment horizontal="center" vertical="center"/>
    </xf>
    <xf numFmtId="165" fontId="21" fillId="0" borderId="15" xfId="0" applyNumberFormat="1" applyFont="1" applyFill="1" applyBorder="1" applyAlignment="1">
      <alignment horizontal="center" vertical="center"/>
    </xf>
    <xf numFmtId="165" fontId="22" fillId="0" borderId="17" xfId="0" applyNumberFormat="1" applyFont="1" applyFill="1" applyBorder="1" applyAlignment="1">
      <alignment horizontal="center" vertical="center"/>
    </xf>
    <xf numFmtId="165" fontId="21" fillId="0" borderId="17" xfId="0" applyNumberFormat="1" applyFont="1" applyFill="1" applyBorder="1" applyAlignment="1">
      <alignment horizontal="center" vertical="center"/>
    </xf>
    <xf numFmtId="165" fontId="21" fillId="0" borderId="18" xfId="0" applyNumberFormat="1" applyFont="1" applyFill="1" applyBorder="1" applyAlignment="1">
      <alignment horizontal="center" vertical="center"/>
    </xf>
    <xf numFmtId="165" fontId="21" fillId="0" borderId="19" xfId="0" applyNumberFormat="1" applyFont="1" applyFill="1" applyBorder="1" applyAlignment="1">
      <alignment horizontal="center" vertical="center"/>
    </xf>
    <xf numFmtId="165" fontId="21" fillId="0" borderId="20" xfId="0" applyNumberFormat="1" applyFont="1" applyFill="1" applyBorder="1" applyAlignment="1">
      <alignment horizontal="center" vertical="center"/>
    </xf>
    <xf numFmtId="165" fontId="21" fillId="0" borderId="21" xfId="0" applyNumberFormat="1" applyFont="1" applyFill="1" applyBorder="1" applyAlignment="1">
      <alignment horizontal="center" vertical="center"/>
    </xf>
    <xf numFmtId="165" fontId="21" fillId="0" borderId="15" xfId="0" applyNumberFormat="1" applyFont="1" applyFill="1" applyBorder="1" applyAlignment="1">
      <alignment horizontal="center" vertical="center" wrapText="1"/>
    </xf>
    <xf numFmtId="165" fontId="21" fillId="0" borderId="15" xfId="21" applyNumberFormat="1" applyFont="1" applyFill="1" applyBorder="1" applyAlignment="1">
      <alignment horizontal="center" vertical="center"/>
    </xf>
    <xf numFmtId="165" fontId="21" fillId="0" borderId="17" xfId="21" applyNumberFormat="1" applyFont="1" applyFill="1" applyBorder="1" applyAlignment="1">
      <alignment horizontal="center" vertical="center"/>
    </xf>
    <xf numFmtId="165" fontId="21" fillId="0" borderId="22" xfId="0" applyNumberFormat="1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horizontal="center" vertical="center"/>
    </xf>
    <xf numFmtId="165" fontId="21" fillId="0" borderId="0" xfId="0" applyNumberFormat="1" applyFont="1" applyFill="1" applyBorder="1"/>
    <xf numFmtId="165" fontId="33" fillId="0" borderId="0" xfId="0" applyNumberFormat="1" applyFont="1" applyFill="1" applyAlignment="1">
      <alignment horizontal="center" vertical="center"/>
    </xf>
    <xf numFmtId="0" fontId="0" fillId="15" borderId="0" xfId="0" applyFill="1" applyAlignment="1">
      <alignment horizontal="left"/>
    </xf>
    <xf numFmtId="49" fontId="19" fillId="0" borderId="0" xfId="0" applyNumberFormat="1" applyFont="1" applyFill="1" applyBorder="1" applyAlignment="1">
      <alignment horizontal="center" vertical="center" wrapText="1"/>
    </xf>
    <xf numFmtId="49" fontId="19" fillId="0" borderId="25" xfId="0" applyNumberFormat="1" applyFont="1" applyFill="1" applyBorder="1" applyAlignment="1">
      <alignment horizontal="center" vertical="center" wrapText="1"/>
    </xf>
    <xf numFmtId="49" fontId="19" fillId="0" borderId="26" xfId="0" applyNumberFormat="1" applyFont="1" applyFill="1" applyBorder="1" applyAlignment="1">
      <alignment horizontal="center" vertical="center" wrapText="1"/>
    </xf>
    <xf numFmtId="49" fontId="19" fillId="0" borderId="27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2" fillId="0" borderId="29" xfId="0" applyFont="1" applyFill="1" applyBorder="1" applyAlignment="1">
      <alignment horizontal="center" vertical="center" wrapText="1"/>
    </xf>
    <xf numFmtId="49" fontId="22" fillId="0" borderId="30" xfId="0" applyNumberFormat="1" applyFont="1" applyFill="1" applyBorder="1" applyAlignment="1">
      <alignment horizontal="center" vertical="center" wrapText="1"/>
    </xf>
    <xf numFmtId="49" fontId="22" fillId="0" borderId="31" xfId="0" applyNumberFormat="1" applyFont="1" applyFill="1" applyBorder="1" applyAlignment="1">
      <alignment horizontal="center" vertical="center" wrapText="1"/>
    </xf>
    <xf numFmtId="165" fontId="22" fillId="0" borderId="32" xfId="0" applyNumberFormat="1" applyFont="1" applyFill="1" applyBorder="1" applyAlignment="1">
      <alignment horizontal="center" vertical="center" wrapText="1"/>
    </xf>
    <xf numFmtId="165" fontId="22" fillId="0" borderId="33" xfId="0" applyNumberFormat="1" applyFont="1" applyFill="1" applyBorder="1" applyAlignment="1">
      <alignment horizontal="center" vertical="center" wrapText="1"/>
    </xf>
    <xf numFmtId="165" fontId="22" fillId="0" borderId="34" xfId="0" applyNumberFormat="1" applyFont="1" applyFill="1" applyBorder="1" applyAlignment="1">
      <alignment horizontal="center" vertical="center" wrapText="1"/>
    </xf>
  </cellXfs>
  <cellStyles count="28">
    <cellStyle name="xl32" xfId="1"/>
    <cellStyle name="xl34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11" xfId="20"/>
    <cellStyle name="Обычный 1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0"/>
  <sheetViews>
    <sheetView tabSelected="1" zoomScale="80" zoomScaleNormal="80" zoomScaleSheetLayoutView="5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G18" sqref="G18"/>
    </sheetView>
  </sheetViews>
  <sheetFormatPr defaultRowHeight="18.75"/>
  <cols>
    <col min="1" max="1" width="71.5703125" style="5" customWidth="1"/>
    <col min="2" max="2" width="6.140625" style="6" bestFit="1" customWidth="1"/>
    <col min="3" max="3" width="5.140625" style="6" bestFit="1" customWidth="1"/>
    <col min="4" max="4" width="22" style="6" customWidth="1"/>
    <col min="5" max="5" width="7.42578125" style="6" customWidth="1"/>
    <col min="6" max="6" width="20.5703125" style="92" customWidth="1"/>
    <col min="7" max="7" width="19.5703125" style="72" customWidth="1"/>
    <col min="8" max="8" width="21.28515625" style="72" customWidth="1"/>
    <col min="9" max="9" width="10.7109375" style="61" bestFit="1" customWidth="1"/>
    <col min="10" max="10" width="15" bestFit="1" customWidth="1"/>
    <col min="11" max="11" width="19.7109375" customWidth="1"/>
    <col min="12" max="12" width="15.5703125" customWidth="1"/>
    <col min="13" max="13" width="20" customWidth="1"/>
    <col min="14" max="14" width="13.42578125" bestFit="1" customWidth="1"/>
  </cols>
  <sheetData>
    <row r="1" spans="1:16" ht="20.25">
      <c r="C1" s="7"/>
      <c r="D1" s="8" t="s">
        <v>141</v>
      </c>
      <c r="E1" s="8"/>
      <c r="F1" s="70" t="s">
        <v>520</v>
      </c>
      <c r="G1" s="70"/>
      <c r="H1" s="70"/>
    </row>
    <row r="2" spans="1:16" ht="20.25">
      <c r="C2" s="7"/>
      <c r="D2" s="8" t="s">
        <v>56</v>
      </c>
      <c r="E2" s="8"/>
      <c r="F2" s="70" t="s">
        <v>33</v>
      </c>
      <c r="G2" s="70"/>
      <c r="H2" s="70"/>
    </row>
    <row r="3" spans="1:16" ht="20.25">
      <c r="C3" s="7"/>
      <c r="D3" s="8" t="s">
        <v>57</v>
      </c>
      <c r="E3" s="8"/>
      <c r="F3" s="70" t="s">
        <v>34</v>
      </c>
      <c r="G3" s="70"/>
      <c r="H3" s="70"/>
    </row>
    <row r="4" spans="1:16" ht="20.25">
      <c r="C4" s="7"/>
      <c r="D4" s="8" t="s">
        <v>58</v>
      </c>
      <c r="E4" s="8"/>
      <c r="F4" s="70" t="s">
        <v>130</v>
      </c>
      <c r="G4" s="70"/>
      <c r="H4" s="70"/>
    </row>
    <row r="5" spans="1:16" ht="20.25">
      <c r="C5" s="7"/>
      <c r="D5" s="8" t="s">
        <v>59</v>
      </c>
      <c r="E5" s="8"/>
      <c r="F5" s="70" t="s">
        <v>543</v>
      </c>
      <c r="G5" s="70"/>
      <c r="H5" s="70"/>
    </row>
    <row r="6" spans="1:16" ht="15.75">
      <c r="A6" s="9"/>
      <c r="B6" s="10"/>
      <c r="C6" s="10"/>
      <c r="D6" s="10"/>
      <c r="E6" s="10"/>
      <c r="F6" s="71"/>
    </row>
    <row r="7" spans="1:16" ht="57" customHeight="1">
      <c r="A7" s="94" t="s">
        <v>24</v>
      </c>
      <c r="B7" s="94"/>
      <c r="C7" s="94"/>
      <c r="D7" s="94"/>
      <c r="E7" s="94"/>
      <c r="F7" s="94"/>
      <c r="G7" s="94"/>
      <c r="H7" s="94"/>
    </row>
    <row r="8" spans="1:16">
      <c r="A8" s="95" t="s">
        <v>542</v>
      </c>
      <c r="B8" s="96"/>
      <c r="C8" s="96"/>
      <c r="D8" s="96"/>
      <c r="E8" s="96"/>
      <c r="F8" s="96"/>
      <c r="G8" s="96"/>
      <c r="H8" s="97"/>
    </row>
    <row r="9" spans="1:16" ht="19.5" thickBot="1">
      <c r="A9" s="12"/>
      <c r="B9" s="11"/>
      <c r="C9" s="11"/>
      <c r="D9" s="11"/>
      <c r="E9" s="11"/>
      <c r="F9" s="73"/>
      <c r="G9" s="73"/>
      <c r="H9" s="73"/>
    </row>
    <row r="10" spans="1:16" ht="46.5" customHeight="1">
      <c r="A10" s="98" t="s">
        <v>94</v>
      </c>
      <c r="B10" s="100" t="s">
        <v>95</v>
      </c>
      <c r="C10" s="100" t="s">
        <v>96</v>
      </c>
      <c r="D10" s="100" t="s">
        <v>97</v>
      </c>
      <c r="E10" s="100" t="s">
        <v>98</v>
      </c>
      <c r="F10" s="102" t="s">
        <v>35</v>
      </c>
      <c r="G10" s="103"/>
      <c r="H10" s="104"/>
      <c r="I10" s="62"/>
      <c r="J10" s="2"/>
      <c r="K10" s="47"/>
      <c r="L10" s="47"/>
      <c r="M10" s="47"/>
      <c r="N10" s="1"/>
      <c r="O10" s="1"/>
      <c r="P10" s="1"/>
    </row>
    <row r="11" spans="1:16" ht="46.5" customHeight="1" thickBot="1">
      <c r="A11" s="99"/>
      <c r="B11" s="101"/>
      <c r="C11" s="101"/>
      <c r="D11" s="101"/>
      <c r="E11" s="101"/>
      <c r="F11" s="74" t="s">
        <v>422</v>
      </c>
      <c r="G11" s="74" t="s">
        <v>497</v>
      </c>
      <c r="H11" s="75" t="s">
        <v>544</v>
      </c>
      <c r="I11" s="63"/>
      <c r="J11" s="60"/>
      <c r="K11" s="2"/>
      <c r="L11" s="1"/>
      <c r="M11" s="1"/>
      <c r="N11" s="1"/>
      <c r="O11" s="1"/>
      <c r="P11" s="1"/>
    </row>
    <row r="12" spans="1:16" ht="15.75">
      <c r="A12" s="21" t="s">
        <v>99</v>
      </c>
      <c r="B12" s="22"/>
      <c r="C12" s="22"/>
      <c r="D12" s="22"/>
      <c r="E12" s="22"/>
      <c r="F12" s="76">
        <f>F13+F93+F104+F204+F315+F351+F391+F413+F419+F167+F197+1781.6</f>
        <v>1456467.3815170005</v>
      </c>
      <c r="G12" s="76">
        <f>G13+G93+G104+G204+G315+G351+G391+G413+G419+G167+G197-166195.9</f>
        <v>3287870.2684199996</v>
      </c>
      <c r="H12" s="77">
        <f>H13+H93+H104+H204+H315+H351+H391+H413+H419+H167+H197-62069</f>
        <v>2731070.86901</v>
      </c>
      <c r="I12" s="67"/>
      <c r="J12" s="67"/>
      <c r="K12" s="67"/>
      <c r="M12" s="18"/>
    </row>
    <row r="13" spans="1:16" ht="15.75">
      <c r="A13" s="23" t="s">
        <v>100</v>
      </c>
      <c r="B13" s="24" t="s">
        <v>101</v>
      </c>
      <c r="C13" s="24"/>
      <c r="D13" s="26"/>
      <c r="E13" s="26"/>
      <c r="F13" s="78">
        <f>F19+F27+F38+F54+F59+F64+F14+F34</f>
        <v>100409.79782000001</v>
      </c>
      <c r="G13" s="78">
        <f t="shared" ref="G13:H13" si="0">G19+G27+G38+G54+G59+G64+G14+G34</f>
        <v>102817.36900000001</v>
      </c>
      <c r="H13" s="78">
        <f t="shared" si="0"/>
        <v>106648.12299999999</v>
      </c>
      <c r="M13" s="18"/>
    </row>
    <row r="14" spans="1:16" ht="31.5">
      <c r="A14" s="44" t="s">
        <v>485</v>
      </c>
      <c r="B14" s="42" t="s">
        <v>101</v>
      </c>
      <c r="C14" s="42" t="s">
        <v>111</v>
      </c>
      <c r="D14" s="38"/>
      <c r="E14" s="38"/>
      <c r="F14" s="78">
        <f t="shared" ref="F14:H17" si="1">F15</f>
        <v>2952</v>
      </c>
      <c r="G14" s="78">
        <f t="shared" si="1"/>
        <v>3056.1170000000002</v>
      </c>
      <c r="H14" s="78">
        <f t="shared" si="1"/>
        <v>3178.36</v>
      </c>
      <c r="I14" s="64"/>
      <c r="J14" s="43"/>
      <c r="K14" s="43"/>
      <c r="M14" s="18"/>
    </row>
    <row r="15" spans="1:16" ht="47.25">
      <c r="A15" s="25" t="s">
        <v>552</v>
      </c>
      <c r="B15" s="38" t="s">
        <v>101</v>
      </c>
      <c r="C15" s="38" t="s">
        <v>111</v>
      </c>
      <c r="D15" s="26" t="s">
        <v>142</v>
      </c>
      <c r="E15" s="38"/>
      <c r="F15" s="79">
        <f t="shared" si="1"/>
        <v>2952</v>
      </c>
      <c r="G15" s="79">
        <f t="shared" si="1"/>
        <v>3056.1170000000002</v>
      </c>
      <c r="H15" s="79">
        <f t="shared" si="1"/>
        <v>3178.36</v>
      </c>
      <c r="J15" s="68"/>
      <c r="K15" s="68"/>
      <c r="L15" s="68"/>
      <c r="M15" s="16"/>
    </row>
    <row r="16" spans="1:16" ht="31.5">
      <c r="A16" s="25" t="s">
        <v>199</v>
      </c>
      <c r="B16" s="38" t="s">
        <v>101</v>
      </c>
      <c r="C16" s="38" t="s">
        <v>111</v>
      </c>
      <c r="D16" s="26" t="s">
        <v>143</v>
      </c>
      <c r="E16" s="38"/>
      <c r="F16" s="79">
        <f t="shared" si="1"/>
        <v>2952</v>
      </c>
      <c r="G16" s="79">
        <f t="shared" si="1"/>
        <v>3056.1170000000002</v>
      </c>
      <c r="H16" s="79">
        <f t="shared" si="1"/>
        <v>3178.36</v>
      </c>
      <c r="K16" s="16"/>
      <c r="L16" s="16"/>
      <c r="M16" s="16"/>
    </row>
    <row r="17" spans="1:13" ht="31.5">
      <c r="A17" s="25" t="s">
        <v>486</v>
      </c>
      <c r="B17" s="38" t="s">
        <v>101</v>
      </c>
      <c r="C17" s="38" t="s">
        <v>111</v>
      </c>
      <c r="D17" s="26" t="s">
        <v>145</v>
      </c>
      <c r="E17" s="38"/>
      <c r="F17" s="79">
        <f>F18</f>
        <v>2952</v>
      </c>
      <c r="G17" s="79">
        <f t="shared" si="1"/>
        <v>3056.1170000000002</v>
      </c>
      <c r="H17" s="79">
        <f t="shared" si="1"/>
        <v>3178.36</v>
      </c>
      <c r="M17" s="18"/>
    </row>
    <row r="18" spans="1:13" ht="78.75">
      <c r="A18" s="25" t="s">
        <v>179</v>
      </c>
      <c r="B18" s="38" t="s">
        <v>101</v>
      </c>
      <c r="C18" s="38" t="s">
        <v>111</v>
      </c>
      <c r="D18" s="26" t="s">
        <v>145</v>
      </c>
      <c r="E18" s="38" t="s">
        <v>135</v>
      </c>
      <c r="F18" s="79">
        <v>2952</v>
      </c>
      <c r="G18" s="79">
        <v>3056.1170000000002</v>
      </c>
      <c r="H18" s="79">
        <v>3178.36</v>
      </c>
      <c r="M18" s="18"/>
    </row>
    <row r="19" spans="1:13" ht="31.5">
      <c r="A19" s="23" t="s">
        <v>198</v>
      </c>
      <c r="B19" s="24" t="s">
        <v>101</v>
      </c>
      <c r="C19" s="24" t="s">
        <v>102</v>
      </c>
      <c r="D19" s="24"/>
      <c r="E19" s="24"/>
      <c r="F19" s="78">
        <f t="shared" ref="F19:H20" si="2">F20</f>
        <v>83.387</v>
      </c>
      <c r="G19" s="78">
        <f t="shared" si="2"/>
        <v>87.677999999999997</v>
      </c>
      <c r="H19" s="80">
        <f t="shared" si="2"/>
        <v>91.188999999999993</v>
      </c>
      <c r="M19" s="19"/>
    </row>
    <row r="20" spans="1:13" ht="47.25">
      <c r="A20" s="25" t="s">
        <v>552</v>
      </c>
      <c r="B20" s="26" t="s">
        <v>101</v>
      </c>
      <c r="C20" s="26" t="s">
        <v>102</v>
      </c>
      <c r="D20" s="26" t="s">
        <v>142</v>
      </c>
      <c r="E20" s="26"/>
      <c r="F20" s="79">
        <f t="shared" si="2"/>
        <v>83.387</v>
      </c>
      <c r="G20" s="79">
        <f t="shared" si="2"/>
        <v>87.677999999999997</v>
      </c>
      <c r="H20" s="81">
        <f t="shared" si="2"/>
        <v>91.188999999999993</v>
      </c>
      <c r="M20" s="18"/>
    </row>
    <row r="21" spans="1:13" ht="31.5">
      <c r="A21" s="25" t="s">
        <v>199</v>
      </c>
      <c r="B21" s="26" t="s">
        <v>101</v>
      </c>
      <c r="C21" s="26" t="s">
        <v>102</v>
      </c>
      <c r="D21" s="26" t="s">
        <v>143</v>
      </c>
      <c r="E21" s="26"/>
      <c r="F21" s="79">
        <f>F22+F25</f>
        <v>83.387</v>
      </c>
      <c r="G21" s="79">
        <f>G22+G25</f>
        <v>87.677999999999997</v>
      </c>
      <c r="H21" s="81">
        <f>H22+H25</f>
        <v>91.188999999999993</v>
      </c>
    </row>
    <row r="22" spans="1:13" ht="31.5">
      <c r="A22" s="25" t="s">
        <v>147</v>
      </c>
      <c r="B22" s="26" t="s">
        <v>101</v>
      </c>
      <c r="C22" s="26" t="s">
        <v>102</v>
      </c>
      <c r="D22" s="26" t="s">
        <v>193</v>
      </c>
      <c r="E22" s="26"/>
      <c r="F22" s="79">
        <f>F23+F24</f>
        <v>83.387</v>
      </c>
      <c r="G22" s="79">
        <f>G23+G24</f>
        <v>87.677999999999997</v>
      </c>
      <c r="H22" s="81">
        <f>H23+H24</f>
        <v>91.188999999999993</v>
      </c>
      <c r="K22" s="16"/>
    </row>
    <row r="23" spans="1:13" ht="78.75">
      <c r="A23" s="25" t="s">
        <v>4</v>
      </c>
      <c r="B23" s="26" t="s">
        <v>101</v>
      </c>
      <c r="C23" s="26" t="s">
        <v>102</v>
      </c>
      <c r="D23" s="26" t="s">
        <v>194</v>
      </c>
      <c r="E23" s="26" t="s">
        <v>135</v>
      </c>
      <c r="F23" s="79">
        <v>83.387</v>
      </c>
      <c r="G23" s="79">
        <v>87.677999999999997</v>
      </c>
      <c r="H23" s="81">
        <v>91.188999999999993</v>
      </c>
      <c r="K23" s="17"/>
    </row>
    <row r="24" spans="1:13" ht="47.25">
      <c r="A24" s="25" t="s">
        <v>201</v>
      </c>
      <c r="B24" s="26" t="s">
        <v>101</v>
      </c>
      <c r="C24" s="26" t="s">
        <v>102</v>
      </c>
      <c r="D24" s="26" t="s">
        <v>194</v>
      </c>
      <c r="E24" s="26" t="s">
        <v>126</v>
      </c>
      <c r="F24" s="79">
        <v>0</v>
      </c>
      <c r="G24" s="79">
        <v>0</v>
      </c>
      <c r="H24" s="81">
        <v>0</v>
      </c>
    </row>
    <row r="25" spans="1:13" ht="31.5">
      <c r="A25" s="25" t="s">
        <v>31</v>
      </c>
      <c r="B25" s="26" t="s">
        <v>101</v>
      </c>
      <c r="C25" s="26" t="s">
        <v>102</v>
      </c>
      <c r="D25" s="26" t="s">
        <v>32</v>
      </c>
      <c r="E25" s="26"/>
      <c r="F25" s="79">
        <f>F26</f>
        <v>0</v>
      </c>
      <c r="G25" s="79">
        <f>G26</f>
        <v>0</v>
      </c>
      <c r="H25" s="81">
        <f>H26</f>
        <v>0</v>
      </c>
      <c r="K25" s="16"/>
    </row>
    <row r="26" spans="1:13" ht="78.75">
      <c r="A26" s="25" t="s">
        <v>178</v>
      </c>
      <c r="B26" s="26" t="s">
        <v>101</v>
      </c>
      <c r="C26" s="26" t="s">
        <v>102</v>
      </c>
      <c r="D26" s="26" t="s">
        <v>144</v>
      </c>
      <c r="E26" s="26" t="s">
        <v>135</v>
      </c>
      <c r="F26" s="79">
        <v>0</v>
      </c>
      <c r="G26" s="79">
        <v>0</v>
      </c>
      <c r="H26" s="81">
        <v>0</v>
      </c>
    </row>
    <row r="27" spans="1:13" ht="47.25">
      <c r="A27" s="23" t="s">
        <v>203</v>
      </c>
      <c r="B27" s="24" t="s">
        <v>101</v>
      </c>
      <c r="C27" s="24" t="s">
        <v>103</v>
      </c>
      <c r="D27" s="24"/>
      <c r="E27" s="24"/>
      <c r="F27" s="78">
        <f t="shared" ref="F27:H29" si="3">F28</f>
        <v>34761.370000000003</v>
      </c>
      <c r="G27" s="78">
        <f t="shared" si="3"/>
        <v>37473.061000000002</v>
      </c>
      <c r="H27" s="80">
        <f t="shared" si="3"/>
        <v>38851.512999999999</v>
      </c>
    </row>
    <row r="28" spans="1:13" ht="47.25">
      <c r="A28" s="25" t="s">
        <v>552</v>
      </c>
      <c r="B28" s="26" t="s">
        <v>101</v>
      </c>
      <c r="C28" s="26" t="s">
        <v>103</v>
      </c>
      <c r="D28" s="26" t="s">
        <v>142</v>
      </c>
      <c r="E28" s="26"/>
      <c r="F28" s="79">
        <f t="shared" si="3"/>
        <v>34761.370000000003</v>
      </c>
      <c r="G28" s="79">
        <f t="shared" si="3"/>
        <v>37473.061000000002</v>
      </c>
      <c r="H28" s="81">
        <f t="shared" si="3"/>
        <v>38851.512999999999</v>
      </c>
    </row>
    <row r="29" spans="1:13" ht="31.5">
      <c r="A29" s="25" t="s">
        <v>146</v>
      </c>
      <c r="B29" s="26" t="s">
        <v>101</v>
      </c>
      <c r="C29" s="26" t="s">
        <v>103</v>
      </c>
      <c r="D29" s="26" t="s">
        <v>143</v>
      </c>
      <c r="E29" s="26"/>
      <c r="F29" s="79">
        <f>F30</f>
        <v>34761.370000000003</v>
      </c>
      <c r="G29" s="79">
        <f t="shared" si="3"/>
        <v>37473.061000000002</v>
      </c>
      <c r="H29" s="79">
        <f t="shared" si="3"/>
        <v>38851.512999999999</v>
      </c>
    </row>
    <row r="30" spans="1:13" ht="31.5">
      <c r="A30" s="25" t="s">
        <v>204</v>
      </c>
      <c r="B30" s="26" t="s">
        <v>101</v>
      </c>
      <c r="C30" s="26" t="s">
        <v>103</v>
      </c>
      <c r="D30" s="26" t="s">
        <v>193</v>
      </c>
      <c r="E30" s="26"/>
      <c r="F30" s="79">
        <f>F31+F32+F33</f>
        <v>34761.370000000003</v>
      </c>
      <c r="G30" s="79">
        <f>G31+G32+G33</f>
        <v>37473.061000000002</v>
      </c>
      <c r="H30" s="79">
        <f>H31+H32+H33</f>
        <v>38851.512999999999</v>
      </c>
    </row>
    <row r="31" spans="1:13" ht="78.75">
      <c r="A31" s="25" t="s">
        <v>4</v>
      </c>
      <c r="B31" s="26" t="s">
        <v>101</v>
      </c>
      <c r="C31" s="26" t="s">
        <v>103</v>
      </c>
      <c r="D31" s="26" t="s">
        <v>148</v>
      </c>
      <c r="E31" s="26" t="s">
        <v>135</v>
      </c>
      <c r="F31" s="79">
        <v>29158.57</v>
      </c>
      <c r="G31" s="79">
        <v>31722.955000000002</v>
      </c>
      <c r="H31" s="81">
        <v>32972.93</v>
      </c>
    </row>
    <row r="32" spans="1:13" ht="47.25">
      <c r="A32" s="25" t="s">
        <v>202</v>
      </c>
      <c r="B32" s="26" t="s">
        <v>101</v>
      </c>
      <c r="C32" s="26" t="s">
        <v>103</v>
      </c>
      <c r="D32" s="26" t="s">
        <v>148</v>
      </c>
      <c r="E32" s="26" t="s">
        <v>126</v>
      </c>
      <c r="F32" s="79">
        <v>5538.3</v>
      </c>
      <c r="G32" s="79">
        <v>5685.6059999999998</v>
      </c>
      <c r="H32" s="81">
        <v>5814.0829999999996</v>
      </c>
    </row>
    <row r="33" spans="1:8" ht="31.5">
      <c r="A33" s="25" t="s">
        <v>149</v>
      </c>
      <c r="B33" s="26" t="s">
        <v>101</v>
      </c>
      <c r="C33" s="26" t="s">
        <v>103</v>
      </c>
      <c r="D33" s="26" t="s">
        <v>148</v>
      </c>
      <c r="E33" s="26" t="s">
        <v>136</v>
      </c>
      <c r="F33" s="79">
        <v>64.5</v>
      </c>
      <c r="G33" s="79">
        <v>64.5</v>
      </c>
      <c r="H33" s="81">
        <v>64.5</v>
      </c>
    </row>
    <row r="34" spans="1:8" ht="15.75">
      <c r="A34" s="45" t="s">
        <v>487</v>
      </c>
      <c r="B34" s="42" t="s">
        <v>101</v>
      </c>
      <c r="C34" s="42" t="s">
        <v>114</v>
      </c>
      <c r="D34" s="42"/>
      <c r="E34" s="42"/>
      <c r="F34" s="79">
        <f t="shared" ref="F34:H36" si="4">F35</f>
        <v>12</v>
      </c>
      <c r="G34" s="79">
        <f t="shared" si="4"/>
        <v>0</v>
      </c>
      <c r="H34" s="79">
        <f t="shared" si="4"/>
        <v>0</v>
      </c>
    </row>
    <row r="35" spans="1:8" ht="47.25">
      <c r="A35" s="46" t="s">
        <v>553</v>
      </c>
      <c r="B35" s="38" t="s">
        <v>101</v>
      </c>
      <c r="C35" s="38" t="s">
        <v>114</v>
      </c>
      <c r="D35" s="38" t="s">
        <v>142</v>
      </c>
      <c r="E35" s="38"/>
      <c r="F35" s="79">
        <f t="shared" si="4"/>
        <v>12</v>
      </c>
      <c r="G35" s="79">
        <f t="shared" si="4"/>
        <v>0</v>
      </c>
      <c r="H35" s="79">
        <f t="shared" si="4"/>
        <v>0</v>
      </c>
    </row>
    <row r="36" spans="1:8" ht="63">
      <c r="A36" s="46" t="s">
        <v>488</v>
      </c>
      <c r="B36" s="38" t="s">
        <v>101</v>
      </c>
      <c r="C36" s="38" t="s">
        <v>114</v>
      </c>
      <c r="D36" s="38" t="s">
        <v>468</v>
      </c>
      <c r="E36" s="38"/>
      <c r="F36" s="79">
        <f t="shared" si="4"/>
        <v>12</v>
      </c>
      <c r="G36" s="79">
        <f t="shared" si="4"/>
        <v>0</v>
      </c>
      <c r="H36" s="79">
        <f t="shared" si="4"/>
        <v>0</v>
      </c>
    </row>
    <row r="37" spans="1:8" ht="63">
      <c r="A37" s="46" t="s">
        <v>489</v>
      </c>
      <c r="B37" s="38" t="s">
        <v>101</v>
      </c>
      <c r="C37" s="38" t="s">
        <v>114</v>
      </c>
      <c r="D37" s="38" t="s">
        <v>490</v>
      </c>
      <c r="E37" s="38" t="s">
        <v>126</v>
      </c>
      <c r="F37" s="79">
        <v>12</v>
      </c>
      <c r="G37" s="79">
        <v>0</v>
      </c>
      <c r="H37" s="81">
        <v>0</v>
      </c>
    </row>
    <row r="38" spans="1:8" ht="47.25">
      <c r="A38" s="23" t="s">
        <v>205</v>
      </c>
      <c r="B38" s="24" t="s">
        <v>101</v>
      </c>
      <c r="C38" s="24" t="s">
        <v>104</v>
      </c>
      <c r="D38" s="24"/>
      <c r="E38" s="24"/>
      <c r="F38" s="78">
        <f>F48+F39</f>
        <v>11636.596000000001</v>
      </c>
      <c r="G38" s="78">
        <f>G48+G39</f>
        <v>12274.311999999998</v>
      </c>
      <c r="H38" s="78">
        <f>H48+H39</f>
        <v>12777.385999999999</v>
      </c>
    </row>
    <row r="39" spans="1:8" ht="47.25">
      <c r="A39" s="46" t="s">
        <v>553</v>
      </c>
      <c r="B39" s="26" t="s">
        <v>101</v>
      </c>
      <c r="C39" s="26" t="s">
        <v>104</v>
      </c>
      <c r="D39" s="26" t="s">
        <v>142</v>
      </c>
      <c r="E39" s="24"/>
      <c r="F39" s="78">
        <f t="shared" ref="F39:H41" si="5">F40</f>
        <v>1003.36</v>
      </c>
      <c r="G39" s="78">
        <f t="shared" si="5"/>
        <v>1054.3019999999999</v>
      </c>
      <c r="H39" s="78">
        <f t="shared" si="5"/>
        <v>1096.067</v>
      </c>
    </row>
    <row r="40" spans="1:8" ht="31.5">
      <c r="A40" s="25" t="s">
        <v>199</v>
      </c>
      <c r="B40" s="26" t="s">
        <v>101</v>
      </c>
      <c r="C40" s="26" t="s">
        <v>104</v>
      </c>
      <c r="D40" s="26" t="s">
        <v>143</v>
      </c>
      <c r="E40" s="24"/>
      <c r="F40" s="78">
        <f t="shared" si="5"/>
        <v>1003.36</v>
      </c>
      <c r="G40" s="78">
        <f t="shared" si="5"/>
        <v>1054.3019999999999</v>
      </c>
      <c r="H40" s="78">
        <f t="shared" si="5"/>
        <v>1096.067</v>
      </c>
    </row>
    <row r="41" spans="1:8" ht="31.5">
      <c r="A41" s="25" t="s">
        <v>519</v>
      </c>
      <c r="B41" s="38" t="s">
        <v>101</v>
      </c>
      <c r="C41" s="38" t="s">
        <v>104</v>
      </c>
      <c r="D41" s="26" t="s">
        <v>89</v>
      </c>
      <c r="E41" s="24"/>
      <c r="F41" s="79">
        <f t="shared" si="5"/>
        <v>1003.36</v>
      </c>
      <c r="G41" s="79">
        <f t="shared" si="5"/>
        <v>1054.3019999999999</v>
      </c>
      <c r="H41" s="79">
        <f t="shared" si="5"/>
        <v>1096.067</v>
      </c>
    </row>
    <row r="42" spans="1:8" ht="15.75">
      <c r="A42" s="25" t="s">
        <v>498</v>
      </c>
      <c r="B42" s="38" t="s">
        <v>101</v>
      </c>
      <c r="C42" s="38" t="s">
        <v>104</v>
      </c>
      <c r="D42" s="26" t="s">
        <v>89</v>
      </c>
      <c r="E42" s="24"/>
      <c r="F42" s="79">
        <f>F44+F45</f>
        <v>1003.36</v>
      </c>
      <c r="G42" s="79">
        <f>G44+G45</f>
        <v>1054.3019999999999</v>
      </c>
      <c r="H42" s="79">
        <f>H44+H45</f>
        <v>1096.067</v>
      </c>
    </row>
    <row r="43" spans="1:8" ht="31.5">
      <c r="A43" s="25" t="s">
        <v>500</v>
      </c>
      <c r="B43" s="38" t="s">
        <v>101</v>
      </c>
      <c r="C43" s="38" t="s">
        <v>104</v>
      </c>
      <c r="D43" s="26" t="s">
        <v>499</v>
      </c>
      <c r="E43" s="38"/>
      <c r="F43" s="79">
        <v>0</v>
      </c>
      <c r="G43" s="79">
        <v>0</v>
      </c>
      <c r="H43" s="81">
        <v>0</v>
      </c>
    </row>
    <row r="44" spans="1:8" ht="94.5">
      <c r="A44" s="25" t="s">
        <v>521</v>
      </c>
      <c r="B44" s="38" t="s">
        <v>101</v>
      </c>
      <c r="C44" s="38" t="s">
        <v>104</v>
      </c>
      <c r="D44" s="26" t="s">
        <v>499</v>
      </c>
      <c r="E44" s="38" t="s">
        <v>135</v>
      </c>
      <c r="F44" s="79">
        <v>0</v>
      </c>
      <c r="G44" s="79">
        <v>0</v>
      </c>
      <c r="H44" s="79">
        <v>0</v>
      </c>
    </row>
    <row r="45" spans="1:8" ht="31.5">
      <c r="A45" s="25" t="s">
        <v>204</v>
      </c>
      <c r="B45" s="26" t="s">
        <v>101</v>
      </c>
      <c r="C45" s="26" t="s">
        <v>104</v>
      </c>
      <c r="D45" s="26" t="s">
        <v>89</v>
      </c>
      <c r="E45" s="24"/>
      <c r="F45" s="79">
        <f>F46+F47</f>
        <v>1003.36</v>
      </c>
      <c r="G45" s="79">
        <f>G46+G47</f>
        <v>1054.3019999999999</v>
      </c>
      <c r="H45" s="79">
        <f>H46+H47</f>
        <v>1096.067</v>
      </c>
    </row>
    <row r="46" spans="1:8" ht="78.75">
      <c r="A46" s="25" t="s">
        <v>4</v>
      </c>
      <c r="B46" s="26" t="s">
        <v>101</v>
      </c>
      <c r="C46" s="26" t="s">
        <v>104</v>
      </c>
      <c r="D46" s="26" t="s">
        <v>523</v>
      </c>
      <c r="E46" s="38">
        <v>100</v>
      </c>
      <c r="F46" s="79">
        <v>993.36</v>
      </c>
      <c r="G46" s="79">
        <v>1044.3019999999999</v>
      </c>
      <c r="H46" s="81">
        <v>1086.067</v>
      </c>
    </row>
    <row r="47" spans="1:8" ht="47.25">
      <c r="A47" s="25" t="s">
        <v>202</v>
      </c>
      <c r="B47" s="26" t="s">
        <v>101</v>
      </c>
      <c r="C47" s="26" t="s">
        <v>104</v>
      </c>
      <c r="D47" s="26" t="s">
        <v>523</v>
      </c>
      <c r="E47" s="38">
        <v>200</v>
      </c>
      <c r="F47" s="79">
        <v>10</v>
      </c>
      <c r="G47" s="79">
        <v>10</v>
      </c>
      <c r="H47" s="81">
        <v>10</v>
      </c>
    </row>
    <row r="48" spans="1:8" ht="47.25">
      <c r="A48" s="25" t="s">
        <v>552</v>
      </c>
      <c r="B48" s="26" t="s">
        <v>101</v>
      </c>
      <c r="C48" s="26" t="s">
        <v>104</v>
      </c>
      <c r="D48" s="26" t="s">
        <v>142</v>
      </c>
      <c r="E48" s="26"/>
      <c r="F48" s="79">
        <f t="shared" ref="F48:H49" si="6">F49</f>
        <v>10633.236000000001</v>
      </c>
      <c r="G48" s="79">
        <f t="shared" si="6"/>
        <v>11220.009999999998</v>
      </c>
      <c r="H48" s="81">
        <f t="shared" si="6"/>
        <v>11681.319</v>
      </c>
    </row>
    <row r="49" spans="1:13" ht="15.75">
      <c r="A49" s="25" t="s">
        <v>150</v>
      </c>
      <c r="B49" s="26" t="s">
        <v>101</v>
      </c>
      <c r="C49" s="26" t="s">
        <v>104</v>
      </c>
      <c r="D49" s="26" t="s">
        <v>154</v>
      </c>
      <c r="E49" s="26"/>
      <c r="F49" s="79">
        <f t="shared" si="6"/>
        <v>10633.236000000001</v>
      </c>
      <c r="G49" s="79">
        <f t="shared" si="6"/>
        <v>11220.009999999998</v>
      </c>
      <c r="H49" s="81">
        <f t="shared" si="6"/>
        <v>11681.319</v>
      </c>
      <c r="K49" s="16"/>
      <c r="L49" s="16"/>
      <c r="M49" s="16"/>
    </row>
    <row r="50" spans="1:13" ht="31.5">
      <c r="A50" s="25" t="s">
        <v>204</v>
      </c>
      <c r="B50" s="26" t="s">
        <v>101</v>
      </c>
      <c r="C50" s="26" t="s">
        <v>104</v>
      </c>
      <c r="D50" s="26" t="s">
        <v>151</v>
      </c>
      <c r="E50" s="26"/>
      <c r="F50" s="79">
        <f>F51+F52+F53</f>
        <v>10633.236000000001</v>
      </c>
      <c r="G50" s="79">
        <f t="shared" ref="G50:H50" si="7">G51+G52+G53</f>
        <v>11220.009999999998</v>
      </c>
      <c r="H50" s="79">
        <f t="shared" si="7"/>
        <v>11681.319</v>
      </c>
    </row>
    <row r="51" spans="1:13" ht="88.5" customHeight="1">
      <c r="A51" s="25" t="s">
        <v>4</v>
      </c>
      <c r="B51" s="26" t="s">
        <v>101</v>
      </c>
      <c r="C51" s="26" t="s">
        <v>104</v>
      </c>
      <c r="D51" s="26" t="s">
        <v>152</v>
      </c>
      <c r="E51" s="26" t="s">
        <v>135</v>
      </c>
      <c r="F51" s="79">
        <v>8121.35</v>
      </c>
      <c r="G51" s="79">
        <v>8537.7999999999993</v>
      </c>
      <c r="H51" s="81">
        <v>8879.4</v>
      </c>
    </row>
    <row r="52" spans="1:13" ht="47.25">
      <c r="A52" s="25" t="s">
        <v>206</v>
      </c>
      <c r="B52" s="26" t="s">
        <v>101</v>
      </c>
      <c r="C52" s="26" t="s">
        <v>104</v>
      </c>
      <c r="D52" s="26" t="s">
        <v>152</v>
      </c>
      <c r="E52" s="26" t="s">
        <v>126</v>
      </c>
      <c r="F52" s="79">
        <v>2508.886</v>
      </c>
      <c r="G52" s="79">
        <v>2679.21</v>
      </c>
      <c r="H52" s="81">
        <v>2798.9189999999999</v>
      </c>
    </row>
    <row r="53" spans="1:13" ht="31.5">
      <c r="A53" s="25" t="s">
        <v>546</v>
      </c>
      <c r="B53" s="26">
        <v>1</v>
      </c>
      <c r="C53" s="26" t="s">
        <v>104</v>
      </c>
      <c r="D53" s="26" t="s">
        <v>152</v>
      </c>
      <c r="E53" s="26">
        <v>300</v>
      </c>
      <c r="F53" s="79">
        <v>3</v>
      </c>
      <c r="G53" s="79">
        <v>3</v>
      </c>
      <c r="H53" s="81">
        <v>3</v>
      </c>
    </row>
    <row r="54" spans="1:13" s="3" customFormat="1" ht="15.75">
      <c r="A54" s="23" t="s">
        <v>222</v>
      </c>
      <c r="B54" s="24" t="s">
        <v>101</v>
      </c>
      <c r="C54" s="24" t="s">
        <v>116</v>
      </c>
      <c r="D54" s="24"/>
      <c r="E54" s="24"/>
      <c r="F54" s="78">
        <f>F55</f>
        <v>0</v>
      </c>
      <c r="G54" s="78">
        <f>G55</f>
        <v>0</v>
      </c>
      <c r="H54" s="80">
        <f>H55</f>
        <v>0</v>
      </c>
      <c r="I54" s="65"/>
    </row>
    <row r="55" spans="1:13" ht="47.25">
      <c r="A55" s="25" t="s">
        <v>554</v>
      </c>
      <c r="B55" s="26" t="s">
        <v>101</v>
      </c>
      <c r="C55" s="26" t="s">
        <v>116</v>
      </c>
      <c r="D55" s="26" t="s">
        <v>218</v>
      </c>
      <c r="E55" s="26"/>
      <c r="F55" s="79">
        <f>F56</f>
        <v>0</v>
      </c>
      <c r="G55" s="79">
        <v>0</v>
      </c>
      <c r="H55" s="81">
        <f>H56</f>
        <v>0</v>
      </c>
    </row>
    <row r="56" spans="1:13" ht="31.5">
      <c r="A56" s="25" t="s">
        <v>199</v>
      </c>
      <c r="B56" s="26" t="s">
        <v>101</v>
      </c>
      <c r="C56" s="26" t="s">
        <v>116</v>
      </c>
      <c r="D56" s="26" t="s">
        <v>219</v>
      </c>
      <c r="E56" s="26"/>
      <c r="F56" s="79">
        <f>F57</f>
        <v>0</v>
      </c>
      <c r="G56" s="79">
        <v>0</v>
      </c>
      <c r="H56" s="81">
        <f>H57</f>
        <v>0</v>
      </c>
    </row>
    <row r="57" spans="1:13" ht="47.25">
      <c r="A57" s="25" t="s">
        <v>216</v>
      </c>
      <c r="B57" s="26" t="s">
        <v>101</v>
      </c>
      <c r="C57" s="26" t="s">
        <v>116</v>
      </c>
      <c r="D57" s="26" t="s">
        <v>220</v>
      </c>
      <c r="E57" s="26"/>
      <c r="F57" s="79">
        <f>F58</f>
        <v>0</v>
      </c>
      <c r="G57" s="79">
        <v>0</v>
      </c>
      <c r="H57" s="81">
        <f>H58</f>
        <v>0</v>
      </c>
    </row>
    <row r="58" spans="1:13" ht="31.5">
      <c r="A58" s="25" t="s">
        <v>217</v>
      </c>
      <c r="B58" s="26" t="s">
        <v>101</v>
      </c>
      <c r="C58" s="26" t="s">
        <v>116</v>
      </c>
      <c r="D58" s="26" t="s">
        <v>221</v>
      </c>
      <c r="E58" s="26" t="s">
        <v>126</v>
      </c>
      <c r="F58" s="79">
        <v>0</v>
      </c>
      <c r="G58" s="79">
        <v>0</v>
      </c>
      <c r="H58" s="81">
        <v>0</v>
      </c>
    </row>
    <row r="59" spans="1:13" ht="15.75">
      <c r="A59" s="23" t="s">
        <v>131</v>
      </c>
      <c r="B59" s="24" t="s">
        <v>101</v>
      </c>
      <c r="C59" s="24" t="s">
        <v>106</v>
      </c>
      <c r="D59" s="24"/>
      <c r="E59" s="24"/>
      <c r="F59" s="78">
        <f t="shared" ref="F59:H62" si="8">F60</f>
        <v>500</v>
      </c>
      <c r="G59" s="78">
        <f t="shared" si="8"/>
        <v>500</v>
      </c>
      <c r="H59" s="80">
        <f t="shared" si="8"/>
        <v>500</v>
      </c>
    </row>
    <row r="60" spans="1:13" ht="47.25">
      <c r="A60" s="25" t="s">
        <v>552</v>
      </c>
      <c r="B60" s="26" t="s">
        <v>101</v>
      </c>
      <c r="C60" s="26" t="s">
        <v>106</v>
      </c>
      <c r="D60" s="26" t="s">
        <v>142</v>
      </c>
      <c r="E60" s="26"/>
      <c r="F60" s="79">
        <f t="shared" si="8"/>
        <v>500</v>
      </c>
      <c r="G60" s="79">
        <f t="shared" si="8"/>
        <v>500</v>
      </c>
      <c r="H60" s="81">
        <f t="shared" si="8"/>
        <v>500</v>
      </c>
    </row>
    <row r="61" spans="1:13" ht="15.75">
      <c r="A61" s="25" t="s">
        <v>153</v>
      </c>
      <c r="B61" s="26" t="s">
        <v>101</v>
      </c>
      <c r="C61" s="26" t="s">
        <v>106</v>
      </c>
      <c r="D61" s="26" t="s">
        <v>154</v>
      </c>
      <c r="E61" s="26"/>
      <c r="F61" s="79">
        <f t="shared" si="8"/>
        <v>500</v>
      </c>
      <c r="G61" s="79">
        <f t="shared" si="8"/>
        <v>500</v>
      </c>
      <c r="H61" s="81">
        <f t="shared" si="8"/>
        <v>500</v>
      </c>
    </row>
    <row r="62" spans="1:13" ht="97.5" customHeight="1">
      <c r="A62" s="25" t="s">
        <v>180</v>
      </c>
      <c r="B62" s="26" t="s">
        <v>101</v>
      </c>
      <c r="C62" s="26" t="s">
        <v>106</v>
      </c>
      <c r="D62" s="26" t="s">
        <v>27</v>
      </c>
      <c r="E62" s="26"/>
      <c r="F62" s="79">
        <f t="shared" si="8"/>
        <v>500</v>
      </c>
      <c r="G62" s="79">
        <f t="shared" si="8"/>
        <v>500</v>
      </c>
      <c r="H62" s="81">
        <f t="shared" si="8"/>
        <v>500</v>
      </c>
    </row>
    <row r="63" spans="1:13" ht="78.75">
      <c r="A63" s="25" t="s">
        <v>181</v>
      </c>
      <c r="B63" s="26" t="s">
        <v>101</v>
      </c>
      <c r="C63" s="26" t="s">
        <v>106</v>
      </c>
      <c r="D63" s="26" t="s">
        <v>155</v>
      </c>
      <c r="E63" s="26" t="s">
        <v>136</v>
      </c>
      <c r="F63" s="79">
        <v>500</v>
      </c>
      <c r="G63" s="79">
        <v>500</v>
      </c>
      <c r="H63" s="81">
        <v>500</v>
      </c>
    </row>
    <row r="64" spans="1:13" ht="15.75">
      <c r="A64" s="23" t="s">
        <v>109</v>
      </c>
      <c r="B64" s="24" t="s">
        <v>101</v>
      </c>
      <c r="C64" s="24" t="s">
        <v>129</v>
      </c>
      <c r="D64" s="24"/>
      <c r="E64" s="24"/>
      <c r="F64" s="78">
        <f>F65+F70</f>
        <v>50464.444819999997</v>
      </c>
      <c r="G64" s="78">
        <f>G65+G70</f>
        <v>49426.201000000001</v>
      </c>
      <c r="H64" s="80">
        <f>H65+H70</f>
        <v>51249.674999999996</v>
      </c>
    </row>
    <row r="65" spans="1:13" ht="47.25">
      <c r="A65" s="25" t="s">
        <v>555</v>
      </c>
      <c r="B65" s="26" t="s">
        <v>101</v>
      </c>
      <c r="C65" s="26" t="s">
        <v>129</v>
      </c>
      <c r="D65" s="26" t="s">
        <v>92</v>
      </c>
      <c r="E65" s="26"/>
      <c r="F65" s="79">
        <f t="shared" ref="F65:H66" si="9">F66</f>
        <v>1971</v>
      </c>
      <c r="G65" s="79">
        <f t="shared" si="9"/>
        <v>2078</v>
      </c>
      <c r="H65" s="81">
        <f t="shared" si="9"/>
        <v>2159</v>
      </c>
      <c r="K65" s="16"/>
      <c r="L65" s="16"/>
      <c r="M65" s="16"/>
    </row>
    <row r="66" spans="1:13" ht="31.5">
      <c r="A66" s="25" t="s">
        <v>5</v>
      </c>
      <c r="B66" s="26" t="s">
        <v>101</v>
      </c>
      <c r="C66" s="26" t="s">
        <v>129</v>
      </c>
      <c r="D66" s="26" t="s">
        <v>93</v>
      </c>
      <c r="E66" s="26"/>
      <c r="F66" s="79">
        <f t="shared" si="9"/>
        <v>1971</v>
      </c>
      <c r="G66" s="79">
        <f t="shared" si="9"/>
        <v>2078</v>
      </c>
      <c r="H66" s="81">
        <f t="shared" si="9"/>
        <v>2159</v>
      </c>
    </row>
    <row r="67" spans="1:13" ht="63">
      <c r="A67" s="25" t="s">
        <v>15</v>
      </c>
      <c r="B67" s="26" t="s">
        <v>101</v>
      </c>
      <c r="C67" s="26" t="s">
        <v>129</v>
      </c>
      <c r="D67" s="26" t="s">
        <v>71</v>
      </c>
      <c r="E67" s="26"/>
      <c r="F67" s="79">
        <f>F68</f>
        <v>1971</v>
      </c>
      <c r="G67" s="79">
        <f>G68+G69</f>
        <v>2078</v>
      </c>
      <c r="H67" s="81">
        <f>H68+H69</f>
        <v>2159</v>
      </c>
    </row>
    <row r="68" spans="1:13" ht="94.5">
      <c r="A68" s="25" t="s">
        <v>186</v>
      </c>
      <c r="B68" s="26" t="s">
        <v>101</v>
      </c>
      <c r="C68" s="26" t="s">
        <v>129</v>
      </c>
      <c r="D68" s="26" t="s">
        <v>20</v>
      </c>
      <c r="E68" s="26" t="s">
        <v>135</v>
      </c>
      <c r="F68" s="79">
        <v>1971</v>
      </c>
      <c r="G68" s="79">
        <v>2078</v>
      </c>
      <c r="H68" s="81">
        <v>2159</v>
      </c>
    </row>
    <row r="69" spans="1:13" ht="47.25">
      <c r="A69" s="25" t="s">
        <v>206</v>
      </c>
      <c r="B69" s="26" t="s">
        <v>101</v>
      </c>
      <c r="C69" s="26" t="s">
        <v>129</v>
      </c>
      <c r="D69" s="26" t="s">
        <v>20</v>
      </c>
      <c r="E69" s="26" t="s">
        <v>126</v>
      </c>
      <c r="F69" s="79">
        <v>0</v>
      </c>
      <c r="G69" s="79">
        <v>0</v>
      </c>
      <c r="H69" s="81">
        <v>0</v>
      </c>
    </row>
    <row r="70" spans="1:13" ht="47.25">
      <c r="A70" s="25" t="s">
        <v>552</v>
      </c>
      <c r="B70" s="26" t="s">
        <v>101</v>
      </c>
      <c r="C70" s="26" t="s">
        <v>129</v>
      </c>
      <c r="D70" s="26" t="s">
        <v>142</v>
      </c>
      <c r="E70" s="26"/>
      <c r="F70" s="79">
        <f>F71+F74</f>
        <v>48493.444819999997</v>
      </c>
      <c r="G70" s="79">
        <f>G71+G74</f>
        <v>47348.201000000001</v>
      </c>
      <c r="H70" s="79">
        <f>H71+H74</f>
        <v>49090.674999999996</v>
      </c>
    </row>
    <row r="71" spans="1:13" ht="15.75">
      <c r="A71" s="25" t="s">
        <v>150</v>
      </c>
      <c r="B71" s="26" t="s">
        <v>101</v>
      </c>
      <c r="C71" s="26" t="s">
        <v>129</v>
      </c>
      <c r="D71" s="26" t="s">
        <v>154</v>
      </c>
      <c r="E71" s="26"/>
      <c r="F71" s="79">
        <f t="shared" ref="F71:H72" si="10">F72</f>
        <v>3127.4848200000001</v>
      </c>
      <c r="G71" s="79">
        <f t="shared" si="10"/>
        <v>0</v>
      </c>
      <c r="H71" s="81">
        <f t="shared" si="10"/>
        <v>0</v>
      </c>
    </row>
    <row r="72" spans="1:13" ht="31.5">
      <c r="A72" s="25" t="s">
        <v>22</v>
      </c>
      <c r="B72" s="26" t="s">
        <v>101</v>
      </c>
      <c r="C72" s="26" t="s">
        <v>129</v>
      </c>
      <c r="D72" s="26" t="s">
        <v>223</v>
      </c>
      <c r="E72" s="26"/>
      <c r="F72" s="79">
        <f t="shared" si="10"/>
        <v>3127.4848200000001</v>
      </c>
      <c r="G72" s="79">
        <f t="shared" si="10"/>
        <v>0</v>
      </c>
      <c r="H72" s="81">
        <f t="shared" si="10"/>
        <v>0</v>
      </c>
    </row>
    <row r="73" spans="1:13" ht="31.5">
      <c r="A73" s="25" t="s">
        <v>23</v>
      </c>
      <c r="B73" s="26" t="s">
        <v>101</v>
      </c>
      <c r="C73" s="26" t="s">
        <v>129</v>
      </c>
      <c r="D73" s="26" t="s">
        <v>224</v>
      </c>
      <c r="E73" s="26" t="s">
        <v>136</v>
      </c>
      <c r="F73" s="79">
        <v>3127.4848200000001</v>
      </c>
      <c r="G73" s="79">
        <v>0</v>
      </c>
      <c r="H73" s="81">
        <v>0</v>
      </c>
    </row>
    <row r="74" spans="1:13" ht="31.5">
      <c r="A74" s="25" t="s">
        <v>199</v>
      </c>
      <c r="B74" s="26" t="s">
        <v>101</v>
      </c>
      <c r="C74" s="26" t="s">
        <v>129</v>
      </c>
      <c r="D74" s="26" t="s">
        <v>143</v>
      </c>
      <c r="E74" s="26"/>
      <c r="F74" s="79">
        <f>F75+F84+F86+F88+F91+F78+F81</f>
        <v>45365.96</v>
      </c>
      <c r="G74" s="79">
        <f t="shared" ref="G74:H74" si="11">G75+G84+G86+G88+G91+G78+G81</f>
        <v>47348.201000000001</v>
      </c>
      <c r="H74" s="79">
        <f t="shared" si="11"/>
        <v>49090.674999999996</v>
      </c>
    </row>
    <row r="75" spans="1:13" ht="31.5">
      <c r="A75" s="25" t="s">
        <v>52</v>
      </c>
      <c r="B75" s="26" t="s">
        <v>101</v>
      </c>
      <c r="C75" s="26" t="s">
        <v>129</v>
      </c>
      <c r="D75" s="26" t="s">
        <v>89</v>
      </c>
      <c r="E75" s="26"/>
      <c r="F75" s="79">
        <f>F76+F77</f>
        <v>27088.799999999999</v>
      </c>
      <c r="G75" s="79">
        <f>G76+G77</f>
        <v>28318.2</v>
      </c>
      <c r="H75" s="81">
        <f>H76+H77</f>
        <v>29343.3</v>
      </c>
    </row>
    <row r="76" spans="1:13" ht="78.75">
      <c r="A76" s="25" t="s">
        <v>187</v>
      </c>
      <c r="B76" s="26" t="s">
        <v>101</v>
      </c>
      <c r="C76" s="26" t="s">
        <v>129</v>
      </c>
      <c r="D76" s="26" t="s">
        <v>90</v>
      </c>
      <c r="E76" s="26" t="s">
        <v>135</v>
      </c>
      <c r="F76" s="79">
        <v>22060.799999999999</v>
      </c>
      <c r="G76" s="79">
        <v>23190.2</v>
      </c>
      <c r="H76" s="81">
        <v>24115.3</v>
      </c>
    </row>
    <row r="77" spans="1:13" ht="47.25">
      <c r="A77" s="25" t="s">
        <v>16</v>
      </c>
      <c r="B77" s="26" t="s">
        <v>101</v>
      </c>
      <c r="C77" s="26" t="s">
        <v>129</v>
      </c>
      <c r="D77" s="26" t="s">
        <v>90</v>
      </c>
      <c r="E77" s="26" t="s">
        <v>126</v>
      </c>
      <c r="F77" s="79">
        <v>5028</v>
      </c>
      <c r="G77" s="79">
        <v>5128</v>
      </c>
      <c r="H77" s="81">
        <v>5228</v>
      </c>
    </row>
    <row r="78" spans="1:13" ht="31.5">
      <c r="A78" s="25" t="s">
        <v>233</v>
      </c>
      <c r="B78" s="26" t="s">
        <v>101</v>
      </c>
      <c r="C78" s="26" t="s">
        <v>129</v>
      </c>
      <c r="D78" s="26" t="s">
        <v>89</v>
      </c>
      <c r="E78" s="26"/>
      <c r="F78" s="79">
        <f>F79+F80</f>
        <v>8629.869999999999</v>
      </c>
      <c r="G78" s="79">
        <f>G79+G80</f>
        <v>9063.56</v>
      </c>
      <c r="H78" s="81">
        <f>H79+H80</f>
        <v>9431.92</v>
      </c>
    </row>
    <row r="79" spans="1:13" ht="78.75">
      <c r="A79" s="25" t="s">
        <v>187</v>
      </c>
      <c r="B79" s="26" t="s">
        <v>101</v>
      </c>
      <c r="C79" s="26" t="s">
        <v>129</v>
      </c>
      <c r="D79" s="26" t="s">
        <v>473</v>
      </c>
      <c r="E79" s="26" t="s">
        <v>135</v>
      </c>
      <c r="F79" s="79">
        <v>7521.9</v>
      </c>
      <c r="G79" s="79">
        <v>7906.96</v>
      </c>
      <c r="H79" s="81">
        <v>8222.2199999999993</v>
      </c>
    </row>
    <row r="80" spans="1:13" ht="47.25">
      <c r="A80" s="25" t="s">
        <v>423</v>
      </c>
      <c r="B80" s="26" t="s">
        <v>101</v>
      </c>
      <c r="C80" s="26" t="s">
        <v>129</v>
      </c>
      <c r="D80" s="26" t="s">
        <v>473</v>
      </c>
      <c r="E80" s="26" t="s">
        <v>126</v>
      </c>
      <c r="F80" s="79">
        <v>1107.97</v>
      </c>
      <c r="G80" s="79">
        <v>1156.5999999999999</v>
      </c>
      <c r="H80" s="81">
        <v>1209.7</v>
      </c>
    </row>
    <row r="81" spans="1:15" ht="31.5">
      <c r="A81" s="25" t="s">
        <v>233</v>
      </c>
      <c r="B81" s="26" t="s">
        <v>101</v>
      </c>
      <c r="C81" s="26" t="s">
        <v>129</v>
      </c>
      <c r="D81" s="26" t="s">
        <v>578</v>
      </c>
      <c r="E81" s="26"/>
      <c r="F81" s="79">
        <f>F82+F83</f>
        <v>5483.96</v>
      </c>
      <c r="G81" s="79">
        <f t="shared" ref="G81:H81" si="12">G82+G83</f>
        <v>5586.84</v>
      </c>
      <c r="H81" s="79">
        <f t="shared" si="12"/>
        <v>5766.43</v>
      </c>
    </row>
    <row r="82" spans="1:15" ht="78.75">
      <c r="A82" s="25" t="s">
        <v>187</v>
      </c>
      <c r="B82" s="26" t="s">
        <v>101</v>
      </c>
      <c r="C82" s="26" t="s">
        <v>129</v>
      </c>
      <c r="D82" s="26" t="s">
        <v>578</v>
      </c>
      <c r="E82" s="38">
        <v>100</v>
      </c>
      <c r="F82" s="79">
        <v>4354.8</v>
      </c>
      <c r="G82" s="79">
        <v>4570.68</v>
      </c>
      <c r="H82" s="81">
        <v>4755.2700000000004</v>
      </c>
    </row>
    <row r="83" spans="1:15" ht="63">
      <c r="A83" s="25" t="s">
        <v>577</v>
      </c>
      <c r="B83" s="26" t="s">
        <v>101</v>
      </c>
      <c r="C83" s="26" t="s">
        <v>129</v>
      </c>
      <c r="D83" s="26" t="s">
        <v>578</v>
      </c>
      <c r="E83" s="38">
        <v>200</v>
      </c>
      <c r="F83" s="79">
        <v>1129.1600000000001</v>
      </c>
      <c r="G83" s="79">
        <v>1016.16</v>
      </c>
      <c r="H83" s="81">
        <v>1011.16</v>
      </c>
    </row>
    <row r="84" spans="1:15" ht="31.5">
      <c r="A84" s="25" t="s">
        <v>479</v>
      </c>
      <c r="B84" s="26" t="s">
        <v>101</v>
      </c>
      <c r="C84" s="26" t="s">
        <v>129</v>
      </c>
      <c r="D84" s="26" t="s">
        <v>193</v>
      </c>
      <c r="E84" s="26"/>
      <c r="F84" s="79">
        <f>F85</f>
        <v>2647.33</v>
      </c>
      <c r="G84" s="79">
        <f>G85</f>
        <v>2779.6010000000001</v>
      </c>
      <c r="H84" s="81">
        <f>H85</f>
        <v>2889.0250000000001</v>
      </c>
    </row>
    <row r="85" spans="1:15" ht="78.75">
      <c r="A85" s="25" t="s">
        <v>185</v>
      </c>
      <c r="B85" s="26" t="s">
        <v>87</v>
      </c>
      <c r="C85" s="26" t="s">
        <v>129</v>
      </c>
      <c r="D85" s="26" t="s">
        <v>148</v>
      </c>
      <c r="E85" s="26" t="s">
        <v>135</v>
      </c>
      <c r="F85" s="79">
        <v>2647.33</v>
      </c>
      <c r="G85" s="79">
        <v>2779.6010000000001</v>
      </c>
      <c r="H85" s="81">
        <v>2889.0250000000001</v>
      </c>
    </row>
    <row r="86" spans="1:15" ht="31.5">
      <c r="A86" s="25" t="s">
        <v>477</v>
      </c>
      <c r="B86" s="26" t="s">
        <v>101</v>
      </c>
      <c r="C86" s="26" t="s">
        <v>129</v>
      </c>
      <c r="D86" s="26" t="s">
        <v>28</v>
      </c>
      <c r="E86" s="26"/>
      <c r="F86" s="79">
        <f>F87</f>
        <v>485</v>
      </c>
      <c r="G86" s="79">
        <f>G87</f>
        <v>508</v>
      </c>
      <c r="H86" s="81">
        <f>H87</f>
        <v>526</v>
      </c>
    </row>
    <row r="87" spans="1:15" ht="110.25">
      <c r="A87" s="25" t="s">
        <v>182</v>
      </c>
      <c r="B87" s="26" t="s">
        <v>101</v>
      </c>
      <c r="C87" s="26" t="s">
        <v>129</v>
      </c>
      <c r="D87" s="26" t="s">
        <v>21</v>
      </c>
      <c r="E87" s="26" t="s">
        <v>135</v>
      </c>
      <c r="F87" s="79">
        <v>485</v>
      </c>
      <c r="G87" s="79">
        <v>508</v>
      </c>
      <c r="H87" s="81">
        <v>526</v>
      </c>
    </row>
    <row r="88" spans="1:15" ht="70.5" customHeight="1">
      <c r="A88" s="25" t="s">
        <v>478</v>
      </c>
      <c r="B88" s="26" t="s">
        <v>101</v>
      </c>
      <c r="C88" s="26" t="s">
        <v>129</v>
      </c>
      <c r="D88" s="26" t="s">
        <v>29</v>
      </c>
      <c r="E88" s="26"/>
      <c r="F88" s="79">
        <f>F89+F90</f>
        <v>583</v>
      </c>
      <c r="G88" s="79">
        <f>G89+G90</f>
        <v>619</v>
      </c>
      <c r="H88" s="81">
        <f>H89+H90</f>
        <v>642</v>
      </c>
    </row>
    <row r="89" spans="1:15" ht="117.75" customHeight="1">
      <c r="A89" s="25" t="s">
        <v>183</v>
      </c>
      <c r="B89" s="26" t="s">
        <v>101</v>
      </c>
      <c r="C89" s="26" t="s">
        <v>129</v>
      </c>
      <c r="D89" s="26" t="s">
        <v>140</v>
      </c>
      <c r="E89" s="26" t="s">
        <v>135</v>
      </c>
      <c r="F89" s="79">
        <v>514.53700000000003</v>
      </c>
      <c r="G89" s="79">
        <v>540.51499999999999</v>
      </c>
      <c r="H89" s="81">
        <v>562.19000000000005</v>
      </c>
    </row>
    <row r="90" spans="1:15" ht="78.75">
      <c r="A90" s="25" t="s">
        <v>207</v>
      </c>
      <c r="B90" s="26" t="s">
        <v>101</v>
      </c>
      <c r="C90" s="26" t="s">
        <v>129</v>
      </c>
      <c r="D90" s="26" t="s">
        <v>140</v>
      </c>
      <c r="E90" s="26" t="s">
        <v>126</v>
      </c>
      <c r="F90" s="79">
        <v>68.462999999999994</v>
      </c>
      <c r="G90" s="79">
        <v>78.484999999999999</v>
      </c>
      <c r="H90" s="81">
        <v>79.81</v>
      </c>
    </row>
    <row r="91" spans="1:15" ht="31.5">
      <c r="A91" s="25" t="s">
        <v>53</v>
      </c>
      <c r="B91" s="26" t="s">
        <v>101</v>
      </c>
      <c r="C91" s="26" t="s">
        <v>129</v>
      </c>
      <c r="D91" s="26" t="s">
        <v>30</v>
      </c>
      <c r="E91" s="26"/>
      <c r="F91" s="79">
        <f>F92</f>
        <v>448</v>
      </c>
      <c r="G91" s="79">
        <f>G92</f>
        <v>473</v>
      </c>
      <c r="H91" s="81">
        <f>H92</f>
        <v>492</v>
      </c>
    </row>
    <row r="92" spans="1:15" ht="94.5">
      <c r="A92" s="25" t="s">
        <v>184</v>
      </c>
      <c r="B92" s="26" t="s">
        <v>101</v>
      </c>
      <c r="C92" s="26" t="s">
        <v>129</v>
      </c>
      <c r="D92" s="26" t="s">
        <v>91</v>
      </c>
      <c r="E92" s="26" t="s">
        <v>135</v>
      </c>
      <c r="F92" s="79">
        <v>448</v>
      </c>
      <c r="G92" s="79">
        <v>473</v>
      </c>
      <c r="H92" s="81">
        <v>492</v>
      </c>
    </row>
    <row r="93" spans="1:15" ht="34.5" customHeight="1">
      <c r="A93" s="23" t="s">
        <v>225</v>
      </c>
      <c r="B93" s="24" t="s">
        <v>102</v>
      </c>
      <c r="C93" s="24"/>
      <c r="D93" s="24"/>
      <c r="E93" s="24"/>
      <c r="F93" s="78">
        <f>F99+F94</f>
        <v>22266.5</v>
      </c>
      <c r="G93" s="78">
        <f>G99+G94</f>
        <v>18424</v>
      </c>
      <c r="H93" s="78">
        <f>H99+H94</f>
        <v>18424</v>
      </c>
      <c r="M93" s="18"/>
      <c r="N93" s="18"/>
      <c r="O93" s="18"/>
    </row>
    <row r="94" spans="1:15" ht="19.5" customHeight="1">
      <c r="A94" s="23" t="s">
        <v>491</v>
      </c>
      <c r="B94" s="42" t="s">
        <v>102</v>
      </c>
      <c r="C94" s="42" t="s">
        <v>122</v>
      </c>
      <c r="D94" s="24"/>
      <c r="E94" s="24"/>
      <c r="F94" s="78">
        <f t="shared" ref="F94:H97" si="13">F95</f>
        <v>0</v>
      </c>
      <c r="G94" s="78">
        <f t="shared" si="13"/>
        <v>0</v>
      </c>
      <c r="H94" s="78">
        <f t="shared" si="13"/>
        <v>0</v>
      </c>
      <c r="M94" s="18"/>
      <c r="N94" s="18"/>
      <c r="O94" s="18"/>
    </row>
    <row r="95" spans="1:15" ht="48.75" customHeight="1">
      <c r="A95" s="25" t="s">
        <v>475</v>
      </c>
      <c r="B95" s="38" t="s">
        <v>102</v>
      </c>
      <c r="C95" s="38" t="s">
        <v>122</v>
      </c>
      <c r="D95" s="26" t="s">
        <v>142</v>
      </c>
      <c r="E95" s="24"/>
      <c r="F95" s="79">
        <v>0</v>
      </c>
      <c r="G95" s="79">
        <f t="shared" si="13"/>
        <v>0</v>
      </c>
      <c r="H95" s="79">
        <f t="shared" si="13"/>
        <v>0</v>
      </c>
      <c r="M95" s="18"/>
      <c r="N95" s="18"/>
      <c r="O95" s="18"/>
    </row>
    <row r="96" spans="1:15" ht="26.25" customHeight="1">
      <c r="A96" s="25" t="s">
        <v>146</v>
      </c>
      <c r="B96" s="38" t="s">
        <v>102</v>
      </c>
      <c r="C96" s="38" t="s">
        <v>122</v>
      </c>
      <c r="D96" s="26" t="s">
        <v>143</v>
      </c>
      <c r="E96" s="24"/>
      <c r="F96" s="79">
        <v>0</v>
      </c>
      <c r="G96" s="79">
        <f t="shared" si="13"/>
        <v>0</v>
      </c>
      <c r="H96" s="79">
        <f t="shared" si="13"/>
        <v>0</v>
      </c>
      <c r="M96" s="18"/>
      <c r="N96" s="18"/>
      <c r="O96" s="18"/>
    </row>
    <row r="97" spans="1:15" ht="28.5" customHeight="1">
      <c r="A97" s="48" t="s">
        <v>492</v>
      </c>
      <c r="B97" s="38" t="s">
        <v>102</v>
      </c>
      <c r="C97" s="38" t="s">
        <v>122</v>
      </c>
      <c r="D97" s="26" t="s">
        <v>495</v>
      </c>
      <c r="E97" s="24"/>
      <c r="F97" s="79">
        <v>0</v>
      </c>
      <c r="G97" s="79">
        <f t="shared" si="13"/>
        <v>0</v>
      </c>
      <c r="H97" s="79">
        <f t="shared" si="13"/>
        <v>0</v>
      </c>
      <c r="M97" s="18"/>
      <c r="N97" s="18"/>
      <c r="O97" s="18"/>
    </row>
    <row r="98" spans="1:15" ht="36" customHeight="1">
      <c r="A98" s="49" t="s">
        <v>493</v>
      </c>
      <c r="B98" s="38" t="s">
        <v>102</v>
      </c>
      <c r="C98" s="38" t="s">
        <v>122</v>
      </c>
      <c r="D98" s="26" t="s">
        <v>494</v>
      </c>
      <c r="E98" s="38">
        <v>200</v>
      </c>
      <c r="F98" s="79">
        <v>0</v>
      </c>
      <c r="G98" s="79">
        <v>0</v>
      </c>
      <c r="H98" s="81">
        <v>0</v>
      </c>
      <c r="M98" s="18"/>
      <c r="N98" s="18"/>
      <c r="O98" s="18"/>
    </row>
    <row r="99" spans="1:15" ht="31.5">
      <c r="A99" s="23" t="s">
        <v>226</v>
      </c>
      <c r="B99" s="24" t="s">
        <v>102</v>
      </c>
      <c r="C99" s="24" t="s">
        <v>110</v>
      </c>
      <c r="D99" s="24"/>
      <c r="E99" s="24"/>
      <c r="F99" s="78">
        <f t="shared" ref="F99:H100" si="14">F100</f>
        <v>22266.5</v>
      </c>
      <c r="G99" s="78">
        <f t="shared" si="14"/>
        <v>18424</v>
      </c>
      <c r="H99" s="80">
        <f t="shared" si="14"/>
        <v>18424</v>
      </c>
      <c r="M99" s="19"/>
      <c r="N99" s="18"/>
      <c r="O99" s="18"/>
    </row>
    <row r="100" spans="1:15" ht="31.5">
      <c r="A100" s="25" t="s">
        <v>556</v>
      </c>
      <c r="B100" s="26" t="s">
        <v>102</v>
      </c>
      <c r="C100" s="26" t="s">
        <v>110</v>
      </c>
      <c r="D100" s="26" t="s">
        <v>230</v>
      </c>
      <c r="E100" s="26"/>
      <c r="F100" s="79">
        <f t="shared" si="14"/>
        <v>22266.5</v>
      </c>
      <c r="G100" s="79">
        <f t="shared" si="14"/>
        <v>18424</v>
      </c>
      <c r="H100" s="81">
        <f t="shared" si="14"/>
        <v>18424</v>
      </c>
      <c r="M100" s="18"/>
      <c r="N100" s="18"/>
      <c r="O100" s="18"/>
    </row>
    <row r="101" spans="1:15" ht="47.25">
      <c r="A101" s="25" t="s">
        <v>227</v>
      </c>
      <c r="B101" s="26" t="s">
        <v>102</v>
      </c>
      <c r="C101" s="26" t="s">
        <v>110</v>
      </c>
      <c r="D101" s="26" t="s">
        <v>231</v>
      </c>
      <c r="E101" s="26"/>
      <c r="F101" s="79">
        <f>F102+F103</f>
        <v>22266.5</v>
      </c>
      <c r="G101" s="79">
        <f>G102+G103</f>
        <v>18424</v>
      </c>
      <c r="H101" s="81">
        <f>H102+H103</f>
        <v>18424</v>
      </c>
      <c r="M101" s="18"/>
      <c r="N101" s="18"/>
      <c r="O101" s="18"/>
    </row>
    <row r="102" spans="1:15" ht="63">
      <c r="A102" s="25" t="s">
        <v>228</v>
      </c>
      <c r="B102" s="26" t="s">
        <v>102</v>
      </c>
      <c r="C102" s="26" t="s">
        <v>110</v>
      </c>
      <c r="D102" s="26" t="s">
        <v>232</v>
      </c>
      <c r="E102" s="26" t="s">
        <v>126</v>
      </c>
      <c r="F102" s="79">
        <v>13349.91</v>
      </c>
      <c r="G102" s="79">
        <v>11018.3</v>
      </c>
      <c r="H102" s="79">
        <v>11018.3</v>
      </c>
      <c r="M102" s="18"/>
      <c r="N102" s="18"/>
      <c r="O102" s="18"/>
    </row>
    <row r="103" spans="1:15" ht="63">
      <c r="A103" s="25" t="s">
        <v>229</v>
      </c>
      <c r="B103" s="26" t="s">
        <v>102</v>
      </c>
      <c r="C103" s="26" t="s">
        <v>110</v>
      </c>
      <c r="D103" s="26" t="s">
        <v>232</v>
      </c>
      <c r="E103" s="26" t="s">
        <v>137</v>
      </c>
      <c r="F103" s="79">
        <v>8916.59</v>
      </c>
      <c r="G103" s="79">
        <v>7405.7</v>
      </c>
      <c r="H103" s="79">
        <v>7405.7</v>
      </c>
      <c r="M103" s="18"/>
      <c r="N103" s="18"/>
      <c r="O103" s="18"/>
    </row>
    <row r="104" spans="1:15" ht="15.75">
      <c r="A104" s="23" t="s">
        <v>112</v>
      </c>
      <c r="B104" s="24" t="s">
        <v>103</v>
      </c>
      <c r="C104" s="24"/>
      <c r="D104" s="24"/>
      <c r="E104" s="24"/>
      <c r="F104" s="78">
        <f>F110+F119+F125+F138+F105</f>
        <v>173392.13199999998</v>
      </c>
      <c r="G104" s="78">
        <f>G110+G119+G125+G138+G105</f>
        <v>578646.02</v>
      </c>
      <c r="H104" s="80">
        <f>H110+H119+H125+H138+H105</f>
        <v>158020.29</v>
      </c>
      <c r="M104" s="20"/>
      <c r="N104" s="19"/>
      <c r="O104" s="18"/>
    </row>
    <row r="105" spans="1:15" ht="15.75">
      <c r="A105" s="23" t="s">
        <v>437</v>
      </c>
      <c r="B105" s="24" t="s">
        <v>103</v>
      </c>
      <c r="C105" s="24" t="s">
        <v>101</v>
      </c>
      <c r="D105" s="24"/>
      <c r="E105" s="24"/>
      <c r="F105" s="78"/>
      <c r="G105" s="78"/>
      <c r="H105" s="80"/>
      <c r="M105" s="20"/>
      <c r="N105" s="19"/>
      <c r="O105" s="18"/>
    </row>
    <row r="106" spans="1:15" ht="47.25">
      <c r="A106" s="25" t="s">
        <v>554</v>
      </c>
      <c r="B106" s="24"/>
      <c r="C106" s="24"/>
      <c r="D106" s="26" t="s">
        <v>142</v>
      </c>
      <c r="E106" s="24"/>
      <c r="F106" s="78">
        <f t="shared" ref="F106:H108" si="15">F107</f>
        <v>0</v>
      </c>
      <c r="G106" s="78">
        <f t="shared" si="15"/>
        <v>0</v>
      </c>
      <c r="H106" s="80">
        <f t="shared" si="15"/>
        <v>0</v>
      </c>
      <c r="M106" s="20"/>
      <c r="N106" s="19"/>
      <c r="O106" s="18"/>
    </row>
    <row r="107" spans="1:15" ht="31.5">
      <c r="A107" s="25" t="s">
        <v>199</v>
      </c>
      <c r="B107" s="24"/>
      <c r="C107" s="24"/>
      <c r="D107" s="26" t="s">
        <v>143</v>
      </c>
      <c r="E107" s="24"/>
      <c r="F107" s="78">
        <f t="shared" si="15"/>
        <v>0</v>
      </c>
      <c r="G107" s="78">
        <f t="shared" si="15"/>
        <v>0</v>
      </c>
      <c r="H107" s="80">
        <f t="shared" si="15"/>
        <v>0</v>
      </c>
      <c r="M107" s="20"/>
      <c r="N107" s="19"/>
      <c r="O107" s="18"/>
    </row>
    <row r="108" spans="1:15" ht="31.5">
      <c r="A108" s="25" t="s">
        <v>467</v>
      </c>
      <c r="B108" s="24"/>
      <c r="C108" s="24"/>
      <c r="D108" s="24" t="s">
        <v>468</v>
      </c>
      <c r="E108" s="24"/>
      <c r="F108" s="78">
        <f t="shared" si="15"/>
        <v>0</v>
      </c>
      <c r="G108" s="78">
        <f t="shared" si="15"/>
        <v>0</v>
      </c>
      <c r="H108" s="80">
        <f t="shared" si="15"/>
        <v>0</v>
      </c>
      <c r="M108" s="20"/>
      <c r="N108" s="19"/>
      <c r="O108" s="18"/>
    </row>
    <row r="109" spans="1:15" ht="47.25">
      <c r="A109" s="25" t="s">
        <v>470</v>
      </c>
      <c r="B109" s="26" t="s">
        <v>103</v>
      </c>
      <c r="C109" s="26" t="s">
        <v>101</v>
      </c>
      <c r="D109" s="26" t="s">
        <v>469</v>
      </c>
      <c r="E109" s="26"/>
      <c r="F109" s="79">
        <v>0</v>
      </c>
      <c r="G109" s="79">
        <v>0</v>
      </c>
      <c r="H109" s="81">
        <v>0</v>
      </c>
      <c r="K109" t="s">
        <v>483</v>
      </c>
      <c r="M109" s="20"/>
      <c r="N109" s="19"/>
      <c r="O109" s="18"/>
    </row>
    <row r="110" spans="1:15" ht="15.75">
      <c r="A110" s="23" t="s">
        <v>113</v>
      </c>
      <c r="B110" s="24" t="s">
        <v>103</v>
      </c>
      <c r="C110" s="24" t="s">
        <v>114</v>
      </c>
      <c r="D110" s="24"/>
      <c r="E110" s="24"/>
      <c r="F110" s="78">
        <f t="shared" ref="F110:H111" si="16">F111</f>
        <v>8986.0300000000007</v>
      </c>
      <c r="G110" s="78">
        <f t="shared" si="16"/>
        <v>9212.3799999999992</v>
      </c>
      <c r="H110" s="80">
        <f t="shared" si="16"/>
        <v>9536.9399999999987</v>
      </c>
      <c r="M110" s="18"/>
      <c r="N110" s="18"/>
      <c r="O110" s="18"/>
    </row>
    <row r="111" spans="1:15" ht="47.25">
      <c r="A111" s="25" t="s">
        <v>557</v>
      </c>
      <c r="B111" s="26" t="s">
        <v>103</v>
      </c>
      <c r="C111" s="26" t="s">
        <v>114</v>
      </c>
      <c r="D111" s="26" t="s">
        <v>142</v>
      </c>
      <c r="E111" s="26"/>
      <c r="F111" s="79">
        <f t="shared" si="16"/>
        <v>8986.0300000000007</v>
      </c>
      <c r="G111" s="79">
        <f t="shared" si="16"/>
        <v>9212.3799999999992</v>
      </c>
      <c r="H111" s="81">
        <f t="shared" si="16"/>
        <v>9536.9399999999987</v>
      </c>
      <c r="M111" s="18"/>
      <c r="N111" s="18"/>
      <c r="O111" s="18"/>
    </row>
    <row r="112" spans="1:15" ht="31.5">
      <c r="A112" s="25" t="s">
        <v>199</v>
      </c>
      <c r="B112" s="26" t="s">
        <v>103</v>
      </c>
      <c r="C112" s="26" t="s">
        <v>114</v>
      </c>
      <c r="D112" s="26" t="s">
        <v>143</v>
      </c>
      <c r="E112" s="26"/>
      <c r="F112" s="79">
        <f>F113+F117</f>
        <v>8986.0300000000007</v>
      </c>
      <c r="G112" s="79">
        <f>G113+G117</f>
        <v>9212.3799999999992</v>
      </c>
      <c r="H112" s="81">
        <f>H113+H117</f>
        <v>9536.9399999999987</v>
      </c>
    </row>
    <row r="113" spans="1:8" ht="31.5">
      <c r="A113" s="25" t="s">
        <v>233</v>
      </c>
      <c r="B113" s="26" t="s">
        <v>103</v>
      </c>
      <c r="C113" s="26" t="s">
        <v>114</v>
      </c>
      <c r="D113" s="26" t="s">
        <v>89</v>
      </c>
      <c r="E113" s="26"/>
      <c r="F113" s="79">
        <f>F114+F115+F116</f>
        <v>8770.83</v>
      </c>
      <c r="G113" s="79">
        <f>G114+G115+G116</f>
        <v>9181.8799999999992</v>
      </c>
      <c r="H113" s="81">
        <f>H114+H115+H116</f>
        <v>9520.0399999999991</v>
      </c>
    </row>
    <row r="114" spans="1:8" ht="78.75">
      <c r="A114" s="25" t="s">
        <v>187</v>
      </c>
      <c r="B114" s="26" t="s">
        <v>103</v>
      </c>
      <c r="C114" s="26" t="s">
        <v>114</v>
      </c>
      <c r="D114" s="26" t="s">
        <v>90</v>
      </c>
      <c r="E114" s="26" t="s">
        <v>135</v>
      </c>
      <c r="F114" s="79">
        <v>7652.7</v>
      </c>
      <c r="G114" s="82">
        <v>8034.03</v>
      </c>
      <c r="H114" s="81">
        <v>8344.89</v>
      </c>
    </row>
    <row r="115" spans="1:8" ht="47.25">
      <c r="A115" s="25" t="s">
        <v>16</v>
      </c>
      <c r="B115" s="26" t="s">
        <v>103</v>
      </c>
      <c r="C115" s="26" t="s">
        <v>114</v>
      </c>
      <c r="D115" s="26" t="s">
        <v>90</v>
      </c>
      <c r="E115" s="26" t="s">
        <v>126</v>
      </c>
      <c r="F115" s="83">
        <v>1098.28</v>
      </c>
      <c r="G115" s="79">
        <v>1128</v>
      </c>
      <c r="H115" s="84">
        <v>1155.3</v>
      </c>
    </row>
    <row r="116" spans="1:8" ht="31.5">
      <c r="A116" s="25" t="s">
        <v>18</v>
      </c>
      <c r="B116" s="26" t="s">
        <v>103</v>
      </c>
      <c r="C116" s="26" t="s">
        <v>114</v>
      </c>
      <c r="D116" s="26" t="s">
        <v>90</v>
      </c>
      <c r="E116" s="26" t="s">
        <v>136</v>
      </c>
      <c r="F116" s="79">
        <v>19.850000000000001</v>
      </c>
      <c r="G116" s="85">
        <v>19.850000000000001</v>
      </c>
      <c r="H116" s="81">
        <v>19.850000000000001</v>
      </c>
    </row>
    <row r="117" spans="1:8" ht="31.5">
      <c r="A117" s="25" t="s">
        <v>25</v>
      </c>
      <c r="B117" s="26" t="s">
        <v>103</v>
      </c>
      <c r="C117" s="26" t="s">
        <v>114</v>
      </c>
      <c r="D117" s="26" t="s">
        <v>26</v>
      </c>
      <c r="E117" s="26"/>
      <c r="F117" s="79">
        <f>F118</f>
        <v>215.2</v>
      </c>
      <c r="G117" s="79">
        <f>G118</f>
        <v>30.5</v>
      </c>
      <c r="H117" s="81">
        <f>H118</f>
        <v>16.899999999999999</v>
      </c>
    </row>
    <row r="118" spans="1:8" ht="63">
      <c r="A118" s="25" t="s">
        <v>234</v>
      </c>
      <c r="B118" s="26" t="s">
        <v>103</v>
      </c>
      <c r="C118" s="26" t="s">
        <v>114</v>
      </c>
      <c r="D118" s="26" t="s">
        <v>244</v>
      </c>
      <c r="E118" s="26" t="s">
        <v>126</v>
      </c>
      <c r="F118" s="79">
        <v>215.2</v>
      </c>
      <c r="G118" s="79">
        <v>30.5</v>
      </c>
      <c r="H118" s="81">
        <v>16.899999999999999</v>
      </c>
    </row>
    <row r="119" spans="1:8" ht="15.75">
      <c r="A119" s="50" t="s">
        <v>235</v>
      </c>
      <c r="B119" s="24" t="s">
        <v>103</v>
      </c>
      <c r="C119" s="24" t="s">
        <v>119</v>
      </c>
      <c r="D119" s="24"/>
      <c r="E119" s="24"/>
      <c r="F119" s="78">
        <f>F120</f>
        <v>22000</v>
      </c>
      <c r="G119" s="78">
        <f t="shared" ref="G119:H122" si="17">G120</f>
        <v>22000</v>
      </c>
      <c r="H119" s="80">
        <f t="shared" si="17"/>
        <v>22000</v>
      </c>
    </row>
    <row r="120" spans="1:8" ht="47.25">
      <c r="A120" s="27" t="s">
        <v>552</v>
      </c>
      <c r="B120" s="26" t="s">
        <v>103</v>
      </c>
      <c r="C120" s="26" t="s">
        <v>119</v>
      </c>
      <c r="D120" s="26" t="s">
        <v>142</v>
      </c>
      <c r="E120" s="26"/>
      <c r="F120" s="79">
        <f>F121</f>
        <v>22000</v>
      </c>
      <c r="G120" s="79">
        <f t="shared" si="17"/>
        <v>22000</v>
      </c>
      <c r="H120" s="81">
        <f t="shared" si="17"/>
        <v>22000</v>
      </c>
    </row>
    <row r="121" spans="1:8" ht="31.5">
      <c r="A121" s="27" t="s">
        <v>199</v>
      </c>
      <c r="B121" s="26" t="s">
        <v>103</v>
      </c>
      <c r="C121" s="26" t="s">
        <v>119</v>
      </c>
      <c r="D121" s="26" t="s">
        <v>143</v>
      </c>
      <c r="E121" s="26"/>
      <c r="F121" s="79">
        <f>F122+F124</f>
        <v>22000</v>
      </c>
      <c r="G121" s="79">
        <f t="shared" ref="G121:H121" si="18">G122+G124</f>
        <v>22000</v>
      </c>
      <c r="H121" s="79">
        <f t="shared" si="18"/>
        <v>22000</v>
      </c>
    </row>
    <row r="122" spans="1:8" ht="63">
      <c r="A122" s="51" t="s">
        <v>547</v>
      </c>
      <c r="B122" s="26" t="s">
        <v>103</v>
      </c>
      <c r="C122" s="26" t="s">
        <v>119</v>
      </c>
      <c r="D122" s="26" t="s">
        <v>245</v>
      </c>
      <c r="E122" s="26"/>
      <c r="F122" s="79">
        <f>F123</f>
        <v>15929.9</v>
      </c>
      <c r="G122" s="79">
        <f t="shared" si="17"/>
        <v>15929.9</v>
      </c>
      <c r="H122" s="81">
        <f t="shared" si="17"/>
        <v>15929.9</v>
      </c>
    </row>
    <row r="123" spans="1:8" ht="63">
      <c r="A123" s="51" t="s">
        <v>549</v>
      </c>
      <c r="B123" s="26" t="s">
        <v>103</v>
      </c>
      <c r="C123" s="26" t="s">
        <v>119</v>
      </c>
      <c r="D123" s="26" t="s">
        <v>548</v>
      </c>
      <c r="E123" s="38">
        <v>200</v>
      </c>
      <c r="F123" s="79">
        <v>15929.9</v>
      </c>
      <c r="G123" s="79">
        <v>15929.9</v>
      </c>
      <c r="H123" s="81">
        <v>15929.9</v>
      </c>
    </row>
    <row r="124" spans="1:8" ht="63">
      <c r="A124" s="51" t="s">
        <v>549</v>
      </c>
      <c r="B124" s="38" t="s">
        <v>103</v>
      </c>
      <c r="C124" s="38" t="s">
        <v>119</v>
      </c>
      <c r="D124" s="26" t="s">
        <v>550</v>
      </c>
      <c r="E124" s="38" t="s">
        <v>126</v>
      </c>
      <c r="F124" s="79">
        <v>6070.1</v>
      </c>
      <c r="G124" s="79">
        <v>6070.1</v>
      </c>
      <c r="H124" s="81">
        <v>6070.1</v>
      </c>
    </row>
    <row r="125" spans="1:8" ht="15.75">
      <c r="A125" s="23" t="s">
        <v>54</v>
      </c>
      <c r="B125" s="24" t="s">
        <v>103</v>
      </c>
      <c r="C125" s="24" t="s">
        <v>118</v>
      </c>
      <c r="D125" s="24"/>
      <c r="E125" s="24"/>
      <c r="F125" s="78">
        <f>F126+F134</f>
        <v>135897.9</v>
      </c>
      <c r="G125" s="78">
        <f>G126+G134</f>
        <v>536068.49</v>
      </c>
      <c r="H125" s="80">
        <f>H126+H134</f>
        <v>114734</v>
      </c>
    </row>
    <row r="126" spans="1:8" ht="31.5">
      <c r="A126" s="25" t="s">
        <v>558</v>
      </c>
      <c r="B126" s="26" t="s">
        <v>103</v>
      </c>
      <c r="C126" s="26" t="s">
        <v>118</v>
      </c>
      <c r="D126" s="26" t="s">
        <v>82</v>
      </c>
      <c r="E126" s="26"/>
      <c r="F126" s="79">
        <f>F127+F131</f>
        <v>131897.9</v>
      </c>
      <c r="G126" s="79">
        <f>G127+G131</f>
        <v>532068.49</v>
      </c>
      <c r="H126" s="81">
        <f>H127+H131</f>
        <v>110734</v>
      </c>
    </row>
    <row r="127" spans="1:8" ht="15.75">
      <c r="A127" s="25" t="s">
        <v>156</v>
      </c>
      <c r="B127" s="26" t="s">
        <v>103</v>
      </c>
      <c r="C127" s="26" t="s">
        <v>118</v>
      </c>
      <c r="D127" s="26" t="s">
        <v>83</v>
      </c>
      <c r="E127" s="26"/>
      <c r="F127" s="79">
        <f>F128+F129</f>
        <v>59907.1</v>
      </c>
      <c r="G127" s="79">
        <f>G128+G129</f>
        <v>456066.04</v>
      </c>
      <c r="H127" s="81">
        <f>H128+H129+H130</f>
        <v>31245</v>
      </c>
    </row>
    <row r="128" spans="1:8" ht="47.25">
      <c r="A128" s="25" t="s">
        <v>236</v>
      </c>
      <c r="B128" s="26" t="s">
        <v>103</v>
      </c>
      <c r="C128" s="26" t="s">
        <v>118</v>
      </c>
      <c r="D128" s="26" t="s">
        <v>84</v>
      </c>
      <c r="E128" s="26" t="s">
        <v>157</v>
      </c>
      <c r="F128" s="86">
        <v>25415</v>
      </c>
      <c r="G128" s="79">
        <v>27758.44</v>
      </c>
      <c r="H128" s="81">
        <v>31245</v>
      </c>
    </row>
    <row r="129" spans="1:13" ht="47.25">
      <c r="A129" s="25" t="s">
        <v>518</v>
      </c>
      <c r="B129" s="26" t="s">
        <v>103</v>
      </c>
      <c r="C129" s="26" t="s">
        <v>118</v>
      </c>
      <c r="D129" s="26" t="s">
        <v>572</v>
      </c>
      <c r="E129" s="38">
        <v>200</v>
      </c>
      <c r="F129" s="79">
        <v>34492.1</v>
      </c>
      <c r="G129" s="79">
        <v>428307.6</v>
      </c>
      <c r="H129" s="81">
        <v>0</v>
      </c>
    </row>
    <row r="130" spans="1:13" ht="47.25">
      <c r="A130" s="25" t="s">
        <v>518</v>
      </c>
      <c r="B130" s="26" t="s">
        <v>103</v>
      </c>
      <c r="C130" s="26" t="s">
        <v>118</v>
      </c>
      <c r="D130" s="26" t="s">
        <v>572</v>
      </c>
      <c r="E130" s="38">
        <v>200</v>
      </c>
      <c r="F130" s="79">
        <v>34492.1</v>
      </c>
      <c r="G130" s="79">
        <v>428307.6</v>
      </c>
      <c r="H130" s="81">
        <v>0</v>
      </c>
    </row>
    <row r="131" spans="1:13" ht="15.75">
      <c r="A131" s="25" t="s">
        <v>88</v>
      </c>
      <c r="B131" s="26" t="s">
        <v>103</v>
      </c>
      <c r="C131" s="26" t="s">
        <v>118</v>
      </c>
      <c r="D131" s="26" t="s">
        <v>85</v>
      </c>
      <c r="E131" s="26"/>
      <c r="F131" s="79">
        <f>F132+F133</f>
        <v>71990.8</v>
      </c>
      <c r="G131" s="79">
        <f>G132+G133</f>
        <v>76002.45</v>
      </c>
      <c r="H131" s="81">
        <f>H132+H133</f>
        <v>79489</v>
      </c>
    </row>
    <row r="132" spans="1:13" ht="47.25">
      <c r="A132" s="25" t="s">
        <v>237</v>
      </c>
      <c r="B132" s="26" t="s">
        <v>103</v>
      </c>
      <c r="C132" s="26" t="s">
        <v>118</v>
      </c>
      <c r="D132" s="26" t="s">
        <v>86</v>
      </c>
      <c r="E132" s="26" t="s">
        <v>126</v>
      </c>
      <c r="F132" s="86">
        <v>25415</v>
      </c>
      <c r="G132" s="79">
        <v>27758.45</v>
      </c>
      <c r="H132" s="81">
        <v>31245</v>
      </c>
    </row>
    <row r="133" spans="1:13" ht="47.25">
      <c r="A133" s="25" t="s">
        <v>238</v>
      </c>
      <c r="B133" s="26" t="s">
        <v>103</v>
      </c>
      <c r="C133" s="26" t="s">
        <v>118</v>
      </c>
      <c r="D133" s="26" t="s">
        <v>421</v>
      </c>
      <c r="E133" s="26" t="s">
        <v>126</v>
      </c>
      <c r="F133" s="79">
        <v>46575.8</v>
      </c>
      <c r="G133" s="79">
        <v>48244</v>
      </c>
      <c r="H133" s="81">
        <v>48244</v>
      </c>
    </row>
    <row r="134" spans="1:13" ht="47.25">
      <c r="A134" s="25" t="s">
        <v>559</v>
      </c>
      <c r="B134" s="26" t="s">
        <v>103</v>
      </c>
      <c r="C134" s="26" t="s">
        <v>118</v>
      </c>
      <c r="D134" s="26" t="s">
        <v>142</v>
      </c>
      <c r="E134" s="26"/>
      <c r="F134" s="79">
        <f>F135</f>
        <v>4000</v>
      </c>
      <c r="G134" s="79">
        <f t="shared" ref="G134:H136" si="19">G135</f>
        <v>4000</v>
      </c>
      <c r="H134" s="81">
        <f t="shared" si="19"/>
        <v>4000</v>
      </c>
    </row>
    <row r="135" spans="1:13" ht="15.75">
      <c r="A135" s="25" t="s">
        <v>153</v>
      </c>
      <c r="B135" s="26" t="s">
        <v>103</v>
      </c>
      <c r="C135" s="26" t="s">
        <v>118</v>
      </c>
      <c r="D135" s="26" t="s">
        <v>154</v>
      </c>
      <c r="E135" s="26"/>
      <c r="F135" s="79">
        <f>F136</f>
        <v>4000</v>
      </c>
      <c r="G135" s="79">
        <f t="shared" si="19"/>
        <v>4000</v>
      </c>
      <c r="H135" s="81">
        <f t="shared" si="19"/>
        <v>4000</v>
      </c>
    </row>
    <row r="136" spans="1:13" ht="31.5">
      <c r="A136" s="25" t="s">
        <v>412</v>
      </c>
      <c r="B136" s="26" t="s">
        <v>103</v>
      </c>
      <c r="C136" s="26" t="s">
        <v>118</v>
      </c>
      <c r="D136" s="26" t="s">
        <v>55</v>
      </c>
      <c r="E136" s="26"/>
      <c r="F136" s="79">
        <f>F137</f>
        <v>4000</v>
      </c>
      <c r="G136" s="79">
        <f t="shared" si="19"/>
        <v>4000</v>
      </c>
      <c r="H136" s="81">
        <f t="shared" si="19"/>
        <v>4000</v>
      </c>
    </row>
    <row r="137" spans="1:13" ht="31.5">
      <c r="A137" s="25" t="s">
        <v>413</v>
      </c>
      <c r="B137" s="26" t="s">
        <v>103</v>
      </c>
      <c r="C137" s="26" t="s">
        <v>118</v>
      </c>
      <c r="D137" s="26" t="s">
        <v>247</v>
      </c>
      <c r="E137" s="26" t="s">
        <v>107</v>
      </c>
      <c r="F137" s="79">
        <v>4000</v>
      </c>
      <c r="G137" s="79">
        <v>4000</v>
      </c>
      <c r="H137" s="81">
        <v>4000</v>
      </c>
    </row>
    <row r="138" spans="1:13" ht="15.75">
      <c r="A138" s="23" t="s">
        <v>115</v>
      </c>
      <c r="B138" s="24" t="s">
        <v>103</v>
      </c>
      <c r="C138" s="24" t="s">
        <v>108</v>
      </c>
      <c r="D138" s="24"/>
      <c r="E138" s="24"/>
      <c r="F138" s="78">
        <f>F139+F148+F154+F159+F147+F152</f>
        <v>6508.2020000000002</v>
      </c>
      <c r="G138" s="78">
        <f>G139+G148+G154+G159+G147+G152+G163</f>
        <v>11365.15</v>
      </c>
      <c r="H138" s="80">
        <f>H139+H148+H154+H159+H147+H152+H164</f>
        <v>11749.349999999999</v>
      </c>
    </row>
    <row r="139" spans="1:13" ht="31.5">
      <c r="A139" s="25" t="s">
        <v>560</v>
      </c>
      <c r="B139" s="26" t="s">
        <v>103</v>
      </c>
      <c r="C139" s="26" t="s">
        <v>108</v>
      </c>
      <c r="D139" s="26" t="s">
        <v>66</v>
      </c>
      <c r="E139" s="26"/>
      <c r="F139" s="79">
        <f t="shared" ref="F139:H140" si="20">F140</f>
        <v>2324.2799999999997</v>
      </c>
      <c r="G139" s="79">
        <f t="shared" si="20"/>
        <v>3066.5</v>
      </c>
      <c r="H139" s="81">
        <f t="shared" si="20"/>
        <v>3250.7</v>
      </c>
      <c r="J139" s="68"/>
      <c r="K139" s="68"/>
      <c r="L139" s="68"/>
      <c r="M139" s="16"/>
    </row>
    <row r="140" spans="1:13" ht="31.5">
      <c r="A140" s="25" t="s">
        <v>200</v>
      </c>
      <c r="B140" s="26" t="s">
        <v>103</v>
      </c>
      <c r="C140" s="26" t="s">
        <v>108</v>
      </c>
      <c r="D140" s="26" t="s">
        <v>36</v>
      </c>
      <c r="E140" s="26"/>
      <c r="F140" s="79">
        <f t="shared" si="20"/>
        <v>2324.2799999999997</v>
      </c>
      <c r="G140" s="79">
        <f t="shared" si="20"/>
        <v>3066.5</v>
      </c>
      <c r="H140" s="81">
        <f t="shared" si="20"/>
        <v>3250.7</v>
      </c>
    </row>
    <row r="141" spans="1:13" ht="15.75">
      <c r="A141" s="25" t="s">
        <v>47</v>
      </c>
      <c r="B141" s="26" t="s">
        <v>103</v>
      </c>
      <c r="C141" s="26" t="s">
        <v>108</v>
      </c>
      <c r="D141" s="26" t="s">
        <v>37</v>
      </c>
      <c r="E141" s="26"/>
      <c r="F141" s="79">
        <f>F142+F143</f>
        <v>2324.2799999999997</v>
      </c>
      <c r="G141" s="79">
        <f>G142+G143</f>
        <v>3066.5</v>
      </c>
      <c r="H141" s="81">
        <f>H142+H143</f>
        <v>3250.7</v>
      </c>
    </row>
    <row r="142" spans="1:13" ht="78.75">
      <c r="A142" s="25" t="s">
        <v>241</v>
      </c>
      <c r="B142" s="26" t="s">
        <v>103</v>
      </c>
      <c r="C142" s="26" t="s">
        <v>108</v>
      </c>
      <c r="D142" s="26" t="s">
        <v>246</v>
      </c>
      <c r="E142" s="26" t="s">
        <v>135</v>
      </c>
      <c r="F142" s="79">
        <v>1975</v>
      </c>
      <c r="G142" s="79">
        <v>2796.4</v>
      </c>
      <c r="H142" s="81">
        <v>2887.7</v>
      </c>
    </row>
    <row r="143" spans="1:13" ht="47.25">
      <c r="A143" s="25" t="s">
        <v>242</v>
      </c>
      <c r="B143" s="26" t="s">
        <v>103</v>
      </c>
      <c r="C143" s="26" t="s">
        <v>108</v>
      </c>
      <c r="D143" s="26" t="s">
        <v>38</v>
      </c>
      <c r="E143" s="26" t="s">
        <v>126</v>
      </c>
      <c r="F143" s="79">
        <v>349.28</v>
      </c>
      <c r="G143" s="79">
        <v>270.10000000000002</v>
      </c>
      <c r="H143" s="81">
        <v>363</v>
      </c>
    </row>
    <row r="144" spans="1:13" ht="47.25">
      <c r="A144" s="25" t="s">
        <v>552</v>
      </c>
      <c r="B144" s="26" t="s">
        <v>103</v>
      </c>
      <c r="C144" s="26" t="s">
        <v>108</v>
      </c>
      <c r="D144" s="26" t="s">
        <v>142</v>
      </c>
      <c r="E144" s="26"/>
      <c r="F144" s="79">
        <f>F145</f>
        <v>0</v>
      </c>
      <c r="G144" s="79">
        <f t="shared" ref="G144:H146" si="21">G145</f>
        <v>0</v>
      </c>
      <c r="H144" s="81">
        <f t="shared" si="21"/>
        <v>0</v>
      </c>
    </row>
    <row r="145" spans="1:8" ht="15.75">
      <c r="A145" s="25" t="s">
        <v>153</v>
      </c>
      <c r="B145" s="26" t="s">
        <v>103</v>
      </c>
      <c r="C145" s="26" t="s">
        <v>108</v>
      </c>
      <c r="D145" s="26" t="s">
        <v>154</v>
      </c>
      <c r="E145" s="26"/>
      <c r="F145" s="79">
        <f>F146</f>
        <v>0</v>
      </c>
      <c r="G145" s="79">
        <f t="shared" si="21"/>
        <v>0</v>
      </c>
      <c r="H145" s="81">
        <f t="shared" si="21"/>
        <v>0</v>
      </c>
    </row>
    <row r="146" spans="1:8" ht="47.25">
      <c r="A146" s="25" t="s">
        <v>414</v>
      </c>
      <c r="B146" s="26" t="s">
        <v>103</v>
      </c>
      <c r="C146" s="26" t="s">
        <v>108</v>
      </c>
      <c r="D146" s="26" t="s">
        <v>55</v>
      </c>
      <c r="E146" s="26"/>
      <c r="F146" s="79">
        <f>F147</f>
        <v>0</v>
      </c>
      <c r="G146" s="79">
        <f t="shared" si="21"/>
        <v>0</v>
      </c>
      <c r="H146" s="81">
        <f t="shared" si="21"/>
        <v>0</v>
      </c>
    </row>
    <row r="147" spans="1:8" ht="47.25">
      <c r="A147" s="25" t="s">
        <v>416</v>
      </c>
      <c r="B147" s="26" t="s">
        <v>103</v>
      </c>
      <c r="C147" s="26" t="s">
        <v>108</v>
      </c>
      <c r="D147" s="26" t="s">
        <v>415</v>
      </c>
      <c r="E147" s="26" t="s">
        <v>126</v>
      </c>
      <c r="F147" s="79">
        <v>0</v>
      </c>
      <c r="G147" s="79">
        <v>0</v>
      </c>
      <c r="H147" s="81">
        <v>0</v>
      </c>
    </row>
    <row r="148" spans="1:8" ht="47.25">
      <c r="A148" s="25" t="s">
        <v>552</v>
      </c>
      <c r="B148" s="26" t="s">
        <v>103</v>
      </c>
      <c r="C148" s="26" t="s">
        <v>108</v>
      </c>
      <c r="D148" s="26" t="s">
        <v>142</v>
      </c>
      <c r="E148" s="26"/>
      <c r="F148" s="79">
        <f>F149</f>
        <v>1853.9639999999999</v>
      </c>
      <c r="G148" s="79">
        <f>G149</f>
        <v>0</v>
      </c>
      <c r="H148" s="81">
        <f>H149</f>
        <v>0</v>
      </c>
    </row>
    <row r="149" spans="1:8" ht="15.75">
      <c r="A149" s="25" t="s">
        <v>153</v>
      </c>
      <c r="B149" s="26" t="s">
        <v>103</v>
      </c>
      <c r="C149" s="26" t="s">
        <v>108</v>
      </c>
      <c r="D149" s="26" t="s">
        <v>154</v>
      </c>
      <c r="E149" s="26"/>
      <c r="F149" s="79">
        <f t="shared" ref="F149:H150" si="22">F150</f>
        <v>1853.9639999999999</v>
      </c>
      <c r="G149" s="79">
        <f t="shared" si="22"/>
        <v>0</v>
      </c>
      <c r="H149" s="81">
        <f t="shared" si="22"/>
        <v>0</v>
      </c>
    </row>
    <row r="150" spans="1:8" ht="31.5">
      <c r="A150" s="25" t="s">
        <v>213</v>
      </c>
      <c r="B150" s="26" t="s">
        <v>103</v>
      </c>
      <c r="C150" s="26" t="s">
        <v>108</v>
      </c>
      <c r="D150" s="26" t="s">
        <v>214</v>
      </c>
      <c r="E150" s="26"/>
      <c r="F150" s="79">
        <f t="shared" si="22"/>
        <v>1853.9639999999999</v>
      </c>
      <c r="G150" s="79">
        <f t="shared" si="22"/>
        <v>0</v>
      </c>
      <c r="H150" s="81">
        <f t="shared" si="22"/>
        <v>0</v>
      </c>
    </row>
    <row r="151" spans="1:8" ht="31.5">
      <c r="A151" s="25" t="s">
        <v>243</v>
      </c>
      <c r="B151" s="26" t="s">
        <v>103</v>
      </c>
      <c r="C151" s="26" t="s">
        <v>108</v>
      </c>
      <c r="D151" s="26" t="s">
        <v>215</v>
      </c>
      <c r="E151" s="26" t="s">
        <v>107</v>
      </c>
      <c r="F151" s="79">
        <f>1853.964</f>
        <v>1853.9639999999999</v>
      </c>
      <c r="G151" s="79">
        <v>0</v>
      </c>
      <c r="H151" s="81">
        <v>0</v>
      </c>
    </row>
    <row r="152" spans="1:8" ht="31.5">
      <c r="A152" s="25" t="s">
        <v>366</v>
      </c>
      <c r="B152" s="38" t="s">
        <v>103</v>
      </c>
      <c r="C152" s="38">
        <v>12</v>
      </c>
      <c r="D152" s="26" t="s">
        <v>55</v>
      </c>
      <c r="E152" s="26"/>
      <c r="F152" s="79">
        <f>F153</f>
        <v>0</v>
      </c>
      <c r="G152" s="79">
        <f>G153</f>
        <v>0</v>
      </c>
      <c r="H152" s="81">
        <f>H153</f>
        <v>0</v>
      </c>
    </row>
    <row r="153" spans="1:8" ht="47.25">
      <c r="A153" s="25" t="s">
        <v>367</v>
      </c>
      <c r="B153" s="38" t="s">
        <v>103</v>
      </c>
      <c r="C153" s="38">
        <v>12</v>
      </c>
      <c r="D153" s="26" t="s">
        <v>527</v>
      </c>
      <c r="E153" s="38">
        <v>500</v>
      </c>
      <c r="F153" s="79"/>
      <c r="G153" s="79">
        <v>0</v>
      </c>
      <c r="H153" s="81">
        <v>0</v>
      </c>
    </row>
    <row r="154" spans="1:8" ht="47.25">
      <c r="A154" s="25" t="s">
        <v>561</v>
      </c>
      <c r="B154" s="26" t="s">
        <v>103</v>
      </c>
      <c r="C154" s="26" t="s">
        <v>108</v>
      </c>
      <c r="D154" s="26" t="s">
        <v>373</v>
      </c>
      <c r="E154" s="26"/>
      <c r="F154" s="79">
        <f>F155+F158</f>
        <v>2179.6579999999999</v>
      </c>
      <c r="G154" s="79">
        <f>G155+G158</f>
        <v>8179.65</v>
      </c>
      <c r="H154" s="81">
        <f>H155+H158</f>
        <v>8379.65</v>
      </c>
    </row>
    <row r="155" spans="1:8" ht="31.5">
      <c r="A155" s="25" t="s">
        <v>374</v>
      </c>
      <c r="B155" s="26" t="s">
        <v>103</v>
      </c>
      <c r="C155" s="26" t="s">
        <v>108</v>
      </c>
      <c r="D155" s="26" t="s">
        <v>375</v>
      </c>
      <c r="E155" s="26"/>
      <c r="F155" s="79">
        <f>F156</f>
        <v>2179.6579999999999</v>
      </c>
      <c r="G155" s="79">
        <f>G156</f>
        <v>8179.65</v>
      </c>
      <c r="H155" s="81">
        <f>H156</f>
        <v>8379.65</v>
      </c>
    </row>
    <row r="156" spans="1:8" ht="31.5">
      <c r="A156" s="25" t="s">
        <v>239</v>
      </c>
      <c r="B156" s="26" t="s">
        <v>103</v>
      </c>
      <c r="C156" s="26" t="s">
        <v>108</v>
      </c>
      <c r="D156" s="26" t="s">
        <v>377</v>
      </c>
      <c r="E156" s="26" t="s">
        <v>136</v>
      </c>
      <c r="F156" s="79">
        <v>2179.6579999999999</v>
      </c>
      <c r="G156" s="79">
        <v>8179.65</v>
      </c>
      <c r="H156" s="81">
        <v>8379.65</v>
      </c>
    </row>
    <row r="157" spans="1:8" ht="31.5">
      <c r="A157" s="25" t="s">
        <v>376</v>
      </c>
      <c r="B157" s="26" t="s">
        <v>103</v>
      </c>
      <c r="C157" s="26" t="s">
        <v>108</v>
      </c>
      <c r="D157" s="26" t="s">
        <v>406</v>
      </c>
      <c r="E157" s="26"/>
      <c r="F157" s="79">
        <v>0</v>
      </c>
      <c r="G157" s="79">
        <v>0</v>
      </c>
      <c r="H157" s="81">
        <v>0</v>
      </c>
    </row>
    <row r="158" spans="1:8" ht="15.75">
      <c r="A158" s="25" t="s">
        <v>378</v>
      </c>
      <c r="B158" s="26" t="s">
        <v>103</v>
      </c>
      <c r="C158" s="26" t="s">
        <v>108</v>
      </c>
      <c r="D158" s="26" t="s">
        <v>379</v>
      </c>
      <c r="E158" s="26" t="s">
        <v>136</v>
      </c>
      <c r="F158" s="79">
        <v>0</v>
      </c>
      <c r="G158" s="79">
        <v>0</v>
      </c>
      <c r="H158" s="81">
        <v>0</v>
      </c>
    </row>
    <row r="159" spans="1:8" ht="47.25">
      <c r="A159" s="25" t="s">
        <v>559</v>
      </c>
      <c r="B159" s="26" t="s">
        <v>103</v>
      </c>
      <c r="C159" s="26" t="s">
        <v>108</v>
      </c>
      <c r="D159" s="26" t="s">
        <v>143</v>
      </c>
      <c r="E159" s="26"/>
      <c r="F159" s="79">
        <f>F161+F162</f>
        <v>150.30000000000001</v>
      </c>
      <c r="G159" s="79">
        <f>G161+G162</f>
        <v>119</v>
      </c>
      <c r="H159" s="79">
        <f>H161+H162</f>
        <v>119</v>
      </c>
    </row>
    <row r="160" spans="1:8" ht="31.5">
      <c r="A160" s="25" t="s">
        <v>190</v>
      </c>
      <c r="B160" s="26" t="s">
        <v>103</v>
      </c>
      <c r="C160" s="26" t="s">
        <v>108</v>
      </c>
      <c r="D160" s="26" t="s">
        <v>192</v>
      </c>
      <c r="E160" s="26"/>
      <c r="F160" s="79">
        <f>F161</f>
        <v>119</v>
      </c>
      <c r="G160" s="79">
        <f>G161</f>
        <v>119</v>
      </c>
      <c r="H160" s="81">
        <f>H161</f>
        <v>119</v>
      </c>
    </row>
    <row r="161" spans="1:13" ht="47.25">
      <c r="A161" s="25" t="s">
        <v>240</v>
      </c>
      <c r="B161" s="26" t="s">
        <v>103</v>
      </c>
      <c r="C161" s="26" t="s">
        <v>108</v>
      </c>
      <c r="D161" s="26" t="s">
        <v>191</v>
      </c>
      <c r="E161" s="26" t="s">
        <v>126</v>
      </c>
      <c r="F161" s="79">
        <v>119</v>
      </c>
      <c r="G161" s="79">
        <v>119</v>
      </c>
      <c r="H161" s="81">
        <v>119</v>
      </c>
    </row>
    <row r="162" spans="1:13" ht="47.25">
      <c r="A162" s="25" t="s">
        <v>240</v>
      </c>
      <c r="B162" s="38" t="s">
        <v>103</v>
      </c>
      <c r="C162" s="38">
        <v>12</v>
      </c>
      <c r="D162" s="26" t="s">
        <v>535</v>
      </c>
      <c r="E162" s="38" t="s">
        <v>107</v>
      </c>
      <c r="F162" s="79">
        <v>31.3</v>
      </c>
      <c r="G162" s="79">
        <v>0</v>
      </c>
      <c r="H162" s="81">
        <v>0</v>
      </c>
    </row>
    <row r="163" spans="1:13" ht="47.25">
      <c r="A163" s="25" t="s">
        <v>240</v>
      </c>
      <c r="B163" s="38" t="s">
        <v>103</v>
      </c>
      <c r="C163" s="38">
        <v>12</v>
      </c>
      <c r="D163" s="26" t="s">
        <v>541</v>
      </c>
      <c r="E163" s="38" t="s">
        <v>126</v>
      </c>
      <c r="F163" s="79">
        <v>0</v>
      </c>
      <c r="G163" s="79"/>
      <c r="H163" s="79">
        <v>0</v>
      </c>
    </row>
    <row r="164" spans="1:13" ht="47.25">
      <c r="A164" s="25" t="s">
        <v>472</v>
      </c>
      <c r="B164" s="38" t="s">
        <v>103</v>
      </c>
      <c r="C164" s="38" t="s">
        <v>108</v>
      </c>
      <c r="D164" s="26" t="s">
        <v>154</v>
      </c>
      <c r="E164" s="38"/>
      <c r="F164" s="79">
        <f>F166</f>
        <v>0</v>
      </c>
      <c r="G164" s="79">
        <f>G166</f>
        <v>0</v>
      </c>
      <c r="H164" s="79">
        <f>H166</f>
        <v>0</v>
      </c>
    </row>
    <row r="165" spans="1:13" ht="31.5">
      <c r="A165" s="25" t="s">
        <v>511</v>
      </c>
      <c r="B165" s="38" t="s">
        <v>103</v>
      </c>
      <c r="C165" s="38" t="s">
        <v>108</v>
      </c>
      <c r="D165" s="26" t="s">
        <v>528</v>
      </c>
      <c r="E165" s="38"/>
      <c r="F165" s="79">
        <v>0</v>
      </c>
      <c r="G165" s="79">
        <v>0</v>
      </c>
      <c r="H165" s="81"/>
    </row>
    <row r="166" spans="1:13" ht="15.75">
      <c r="A166" s="25" t="s">
        <v>503</v>
      </c>
      <c r="B166" s="38" t="s">
        <v>103</v>
      </c>
      <c r="C166" s="38" t="s">
        <v>108</v>
      </c>
      <c r="D166" s="26" t="s">
        <v>533</v>
      </c>
      <c r="E166" s="38" t="s">
        <v>107</v>
      </c>
      <c r="F166" s="79">
        <v>0</v>
      </c>
      <c r="G166" s="79">
        <v>0</v>
      </c>
      <c r="H166" s="81"/>
    </row>
    <row r="167" spans="1:13" ht="15.75">
      <c r="A167" s="23" t="s">
        <v>361</v>
      </c>
      <c r="B167" s="24" t="s">
        <v>114</v>
      </c>
      <c r="C167" s="24"/>
      <c r="D167" s="24"/>
      <c r="E167" s="24"/>
      <c r="F167" s="78">
        <f>F174+F183+F188+F172+F173</f>
        <v>114191.42127000001</v>
      </c>
      <c r="G167" s="78">
        <f t="shared" ref="G167:H167" si="23">G174+G183+G188+G172+G173</f>
        <v>220563.66927000001</v>
      </c>
      <c r="H167" s="78">
        <f t="shared" si="23"/>
        <v>258572.56926999998</v>
      </c>
      <c r="M167" s="17"/>
    </row>
    <row r="168" spans="1:13" ht="15.75">
      <c r="A168" s="23" t="s">
        <v>512</v>
      </c>
      <c r="B168" s="42" t="s">
        <v>114</v>
      </c>
      <c r="C168" s="42" t="s">
        <v>111</v>
      </c>
      <c r="D168" s="42"/>
      <c r="E168" s="42"/>
      <c r="F168" s="78">
        <v>0</v>
      </c>
      <c r="G168" s="78">
        <v>0</v>
      </c>
      <c r="H168" s="80">
        <f>H169</f>
        <v>0</v>
      </c>
      <c r="M168" s="17"/>
    </row>
    <row r="169" spans="1:13" ht="47.25">
      <c r="A169" s="25" t="s">
        <v>552</v>
      </c>
      <c r="B169" s="38" t="s">
        <v>114</v>
      </c>
      <c r="C169" s="38" t="s">
        <v>111</v>
      </c>
      <c r="D169" s="38" t="s">
        <v>142</v>
      </c>
      <c r="E169" s="42"/>
      <c r="F169" s="78">
        <v>0</v>
      </c>
      <c r="G169" s="78">
        <v>0</v>
      </c>
      <c r="H169" s="81">
        <f>H170</f>
        <v>0</v>
      </c>
      <c r="M169" s="17"/>
    </row>
    <row r="170" spans="1:13" ht="15.75">
      <c r="A170" s="25" t="s">
        <v>153</v>
      </c>
      <c r="B170" s="38" t="s">
        <v>114</v>
      </c>
      <c r="C170" s="38" t="s">
        <v>111</v>
      </c>
      <c r="D170" s="38" t="s">
        <v>370</v>
      </c>
      <c r="E170" s="42"/>
      <c r="F170" s="78">
        <v>0</v>
      </c>
      <c r="G170" s="78">
        <v>0</v>
      </c>
      <c r="H170" s="81">
        <f>H171</f>
        <v>0</v>
      </c>
      <c r="M170" s="17"/>
    </row>
    <row r="171" spans="1:13" ht="31.5">
      <c r="A171" s="25" t="s">
        <v>529</v>
      </c>
      <c r="B171" s="38" t="s">
        <v>114</v>
      </c>
      <c r="C171" s="38" t="s">
        <v>111</v>
      </c>
      <c r="D171" s="38" t="s">
        <v>534</v>
      </c>
      <c r="E171" s="42"/>
      <c r="F171" s="78">
        <v>0</v>
      </c>
      <c r="G171" s="78">
        <v>0</v>
      </c>
      <c r="H171" s="81">
        <f>H172</f>
        <v>0</v>
      </c>
      <c r="M171" s="17"/>
    </row>
    <row r="172" spans="1:13" ht="36" customHeight="1">
      <c r="A172" s="25" t="s">
        <v>530</v>
      </c>
      <c r="B172" s="38" t="s">
        <v>114</v>
      </c>
      <c r="C172" s="38" t="s">
        <v>111</v>
      </c>
      <c r="D172" s="38" t="s">
        <v>534</v>
      </c>
      <c r="E172" s="38" t="s">
        <v>126</v>
      </c>
      <c r="F172" s="79">
        <v>31510</v>
      </c>
      <c r="G172" s="78">
        <v>0</v>
      </c>
      <c r="H172" s="81">
        <v>0</v>
      </c>
      <c r="I172" s="61" t="s">
        <v>545</v>
      </c>
      <c r="M172" s="17"/>
    </row>
    <row r="173" spans="1:13" ht="36" customHeight="1">
      <c r="A173" s="25" t="s">
        <v>575</v>
      </c>
      <c r="B173" s="38" t="s">
        <v>114</v>
      </c>
      <c r="C173" s="38" t="s">
        <v>111</v>
      </c>
      <c r="D173" s="38" t="s">
        <v>576</v>
      </c>
      <c r="E173" s="38"/>
      <c r="F173" s="79">
        <v>12765</v>
      </c>
      <c r="G173" s="79">
        <v>3898.2</v>
      </c>
      <c r="H173" s="81">
        <v>3898.2</v>
      </c>
      <c r="M173" s="17"/>
    </row>
    <row r="174" spans="1:13" ht="15.75">
      <c r="A174" s="23" t="s">
        <v>362</v>
      </c>
      <c r="B174" s="24" t="s">
        <v>114</v>
      </c>
      <c r="C174" s="24" t="s">
        <v>102</v>
      </c>
      <c r="D174" s="24"/>
      <c r="E174" s="24"/>
      <c r="F174" s="78">
        <f>F175+F181</f>
        <v>7606.0212700000002</v>
      </c>
      <c r="G174" s="78">
        <f t="shared" ref="G174:H174" si="24">G175+G181</f>
        <v>12608.269270000001</v>
      </c>
      <c r="H174" s="78">
        <f t="shared" si="24"/>
        <v>2608.2692699999998</v>
      </c>
    </row>
    <row r="175" spans="1:13" ht="47.25">
      <c r="A175" s="25" t="s">
        <v>471</v>
      </c>
      <c r="B175" s="26" t="s">
        <v>114</v>
      </c>
      <c r="C175" s="26" t="s">
        <v>102</v>
      </c>
      <c r="D175" s="26" t="s">
        <v>142</v>
      </c>
      <c r="E175" s="26"/>
      <c r="F175" s="79">
        <f t="shared" ref="F175:H175" si="25">F176</f>
        <v>5049.8212700000004</v>
      </c>
      <c r="G175" s="79">
        <f t="shared" si="25"/>
        <v>12608.269270000001</v>
      </c>
      <c r="H175" s="81">
        <f t="shared" si="25"/>
        <v>2608.2692699999998</v>
      </c>
      <c r="M175" s="16"/>
    </row>
    <row r="176" spans="1:13" ht="78.75">
      <c r="A176" s="25" t="s">
        <v>363</v>
      </c>
      <c r="B176" s="26" t="s">
        <v>114</v>
      </c>
      <c r="C176" s="26" t="s">
        <v>102</v>
      </c>
      <c r="D176" s="26" t="s">
        <v>370</v>
      </c>
      <c r="E176" s="26"/>
      <c r="F176" s="79">
        <f>F178+F180</f>
        <v>5049.8212700000004</v>
      </c>
      <c r="G176" s="79">
        <f t="shared" ref="G176:H176" si="26">G178+G180</f>
        <v>12608.269270000001</v>
      </c>
      <c r="H176" s="79">
        <f t="shared" si="26"/>
        <v>2608.2692699999998</v>
      </c>
      <c r="K176" s="16"/>
      <c r="L176" s="16"/>
      <c r="M176" s="16"/>
    </row>
    <row r="177" spans="1:8" ht="31.5">
      <c r="A177" s="25" t="s">
        <v>364</v>
      </c>
      <c r="B177" s="26" t="s">
        <v>114</v>
      </c>
      <c r="C177" s="26" t="s">
        <v>102</v>
      </c>
      <c r="D177" s="26" t="s">
        <v>371</v>
      </c>
      <c r="E177" s="26"/>
      <c r="F177" s="79">
        <f>F178</f>
        <v>2608.2692699999998</v>
      </c>
      <c r="G177" s="79">
        <f>G178</f>
        <v>2608.2692699999998</v>
      </c>
      <c r="H177" s="81">
        <f>H178</f>
        <v>2608.2692699999998</v>
      </c>
    </row>
    <row r="178" spans="1:8" ht="31.5">
      <c r="A178" s="25" t="s">
        <v>365</v>
      </c>
      <c r="B178" s="26" t="s">
        <v>114</v>
      </c>
      <c r="C178" s="26" t="s">
        <v>102</v>
      </c>
      <c r="D178" s="26" t="s">
        <v>372</v>
      </c>
      <c r="E178" s="26" t="s">
        <v>126</v>
      </c>
      <c r="F178" s="79">
        <v>2608.2692699999998</v>
      </c>
      <c r="G178" s="79">
        <f>2608.26927</f>
        <v>2608.2692699999998</v>
      </c>
      <c r="H178" s="81">
        <v>2608.2692699999998</v>
      </c>
    </row>
    <row r="179" spans="1:8" ht="31.5">
      <c r="A179" s="69" t="s">
        <v>579</v>
      </c>
      <c r="B179" s="26" t="s">
        <v>114</v>
      </c>
      <c r="C179" s="26" t="s">
        <v>102</v>
      </c>
      <c r="D179" s="26" t="s">
        <v>581</v>
      </c>
      <c r="E179" s="26"/>
      <c r="F179" s="79">
        <v>2441.5520000000001</v>
      </c>
      <c r="G179" s="79">
        <v>10000</v>
      </c>
      <c r="H179" s="79"/>
    </row>
    <row r="180" spans="1:8" ht="47.25">
      <c r="A180" s="69" t="s">
        <v>580</v>
      </c>
      <c r="B180" s="26" t="s">
        <v>114</v>
      </c>
      <c r="C180" s="26" t="s">
        <v>102</v>
      </c>
      <c r="D180" s="26" t="s">
        <v>581</v>
      </c>
      <c r="E180" s="38">
        <v>200</v>
      </c>
      <c r="F180" s="79">
        <v>2441.5520000000001</v>
      </c>
      <c r="G180" s="79">
        <v>10000</v>
      </c>
      <c r="H180" s="79"/>
    </row>
    <row r="181" spans="1:8" ht="15.75">
      <c r="A181" s="25" t="s">
        <v>573</v>
      </c>
      <c r="B181" s="38"/>
      <c r="C181" s="38"/>
      <c r="D181" s="38"/>
      <c r="E181" s="38"/>
      <c r="F181" s="79">
        <v>2556.1999999999998</v>
      </c>
      <c r="G181" s="79">
        <v>0</v>
      </c>
      <c r="H181" s="79">
        <v>0</v>
      </c>
    </row>
    <row r="182" spans="1:8" ht="15.75">
      <c r="A182" s="25" t="s">
        <v>573</v>
      </c>
      <c r="B182" s="38" t="s">
        <v>114</v>
      </c>
      <c r="C182" s="38" t="s">
        <v>102</v>
      </c>
      <c r="D182" s="38" t="s">
        <v>527</v>
      </c>
      <c r="E182" s="38" t="s">
        <v>107</v>
      </c>
      <c r="F182" s="79">
        <v>2556.1999999999998</v>
      </c>
      <c r="G182" s="79">
        <v>0</v>
      </c>
      <c r="H182" s="79">
        <v>0</v>
      </c>
    </row>
    <row r="183" spans="1:8" ht="15.75">
      <c r="A183" s="23" t="s">
        <v>368</v>
      </c>
      <c r="B183" s="26" t="s">
        <v>114</v>
      </c>
      <c r="C183" s="26" t="s">
        <v>114</v>
      </c>
      <c r="D183" s="26"/>
      <c r="E183" s="26"/>
      <c r="F183" s="79">
        <f>F184+F195+F188</f>
        <v>62310.400000000001</v>
      </c>
      <c r="G183" s="79">
        <f>G184+G195+G188</f>
        <v>102028.6</v>
      </c>
      <c r="H183" s="79">
        <f>H184+H195+H188</f>
        <v>188509.4</v>
      </c>
    </row>
    <row r="184" spans="1:8" ht="47.25">
      <c r="A184" s="25" t="s">
        <v>552</v>
      </c>
      <c r="B184" s="26" t="s">
        <v>114</v>
      </c>
      <c r="C184" s="26" t="s">
        <v>114</v>
      </c>
      <c r="D184" s="26" t="s">
        <v>142</v>
      </c>
      <c r="E184" s="26"/>
      <c r="F184" s="79">
        <f t="shared" ref="F184:H186" si="27">F185</f>
        <v>0</v>
      </c>
      <c r="G184" s="79">
        <f t="shared" si="27"/>
        <v>0</v>
      </c>
      <c r="H184" s="81">
        <f t="shared" si="27"/>
        <v>0</v>
      </c>
    </row>
    <row r="185" spans="1:8" ht="15.75">
      <c r="A185" s="25" t="s">
        <v>153</v>
      </c>
      <c r="B185" s="26" t="s">
        <v>114</v>
      </c>
      <c r="C185" s="26" t="s">
        <v>114</v>
      </c>
      <c r="D185" s="26" t="s">
        <v>154</v>
      </c>
      <c r="E185" s="26"/>
      <c r="F185" s="79">
        <f t="shared" si="27"/>
        <v>0</v>
      </c>
      <c r="G185" s="79">
        <f t="shared" si="27"/>
        <v>0</v>
      </c>
      <c r="H185" s="81">
        <f t="shared" si="27"/>
        <v>0</v>
      </c>
    </row>
    <row r="186" spans="1:8" ht="31.5">
      <c r="A186" s="25" t="s">
        <v>455</v>
      </c>
      <c r="B186" s="26" t="s">
        <v>114</v>
      </c>
      <c r="C186" s="26" t="s">
        <v>114</v>
      </c>
      <c r="D186" s="26" t="s">
        <v>456</v>
      </c>
      <c r="E186" s="26"/>
      <c r="F186" s="79">
        <f t="shared" si="27"/>
        <v>0</v>
      </c>
      <c r="G186" s="79">
        <f t="shared" si="27"/>
        <v>0</v>
      </c>
      <c r="H186" s="81">
        <f t="shared" si="27"/>
        <v>0</v>
      </c>
    </row>
    <row r="187" spans="1:8" ht="47.25">
      <c r="A187" s="25" t="s">
        <v>369</v>
      </c>
      <c r="B187" s="26" t="s">
        <v>114</v>
      </c>
      <c r="C187" s="26" t="s">
        <v>114</v>
      </c>
      <c r="D187" s="26" t="s">
        <v>457</v>
      </c>
      <c r="E187" s="26" t="s">
        <v>157</v>
      </c>
      <c r="F187" s="79">
        <v>0</v>
      </c>
      <c r="G187" s="79">
        <v>0</v>
      </c>
      <c r="H187" s="81">
        <v>0</v>
      </c>
    </row>
    <row r="188" spans="1:8" ht="47.25">
      <c r="A188" s="25" t="s">
        <v>562</v>
      </c>
      <c r="B188" s="26" t="s">
        <v>114</v>
      </c>
      <c r="C188" s="26" t="s">
        <v>114</v>
      </c>
      <c r="D188" s="26" t="s">
        <v>142</v>
      </c>
      <c r="E188" s="26"/>
      <c r="F188" s="79">
        <f>F189</f>
        <v>0</v>
      </c>
      <c r="G188" s="79">
        <f>G189</f>
        <v>102028.6</v>
      </c>
      <c r="H188" s="81">
        <f>H189</f>
        <v>63556.7</v>
      </c>
    </row>
    <row r="189" spans="1:8" ht="31.5">
      <c r="A189" s="52" t="s">
        <v>430</v>
      </c>
      <c r="B189" s="26" t="s">
        <v>114</v>
      </c>
      <c r="C189" s="26" t="s">
        <v>114</v>
      </c>
      <c r="D189" s="26" t="s">
        <v>370</v>
      </c>
      <c r="E189" s="26"/>
      <c r="F189" s="79">
        <f>F190</f>
        <v>0</v>
      </c>
      <c r="G189" s="79">
        <f>G192</f>
        <v>102028.6</v>
      </c>
      <c r="H189" s="81">
        <f>H192</f>
        <v>63556.7</v>
      </c>
    </row>
    <row r="190" spans="1:8" ht="47.25">
      <c r="A190" s="25" t="s">
        <v>369</v>
      </c>
      <c r="B190" s="38" t="s">
        <v>114</v>
      </c>
      <c r="C190" s="38" t="s">
        <v>114</v>
      </c>
      <c r="D190" s="26" t="s">
        <v>509</v>
      </c>
      <c r="E190" s="26"/>
      <c r="F190" s="79">
        <f>F191</f>
        <v>0</v>
      </c>
      <c r="G190" s="79">
        <v>0</v>
      </c>
      <c r="H190" s="81">
        <v>0</v>
      </c>
    </row>
    <row r="191" spans="1:8" ht="31.5">
      <c r="A191" s="53" t="s">
        <v>510</v>
      </c>
      <c r="B191" s="38" t="s">
        <v>114</v>
      </c>
      <c r="C191" s="38" t="s">
        <v>114</v>
      </c>
      <c r="D191" s="26" t="s">
        <v>509</v>
      </c>
      <c r="E191" s="38">
        <v>400</v>
      </c>
      <c r="F191" s="79">
        <v>0</v>
      </c>
      <c r="G191" s="79"/>
      <c r="H191" s="81">
        <v>0</v>
      </c>
    </row>
    <row r="192" spans="1:8" ht="15.75">
      <c r="A192" s="25" t="s">
        <v>446</v>
      </c>
      <c r="B192" s="26" t="s">
        <v>114</v>
      </c>
      <c r="C192" s="26" t="s">
        <v>114</v>
      </c>
      <c r="D192" s="26" t="s">
        <v>448</v>
      </c>
      <c r="E192" s="26"/>
      <c r="F192" s="79">
        <f>F193</f>
        <v>0</v>
      </c>
      <c r="G192" s="79">
        <f>G193</f>
        <v>102028.6</v>
      </c>
      <c r="H192" s="81">
        <f>H193</f>
        <v>63556.7</v>
      </c>
    </row>
    <row r="193" spans="1:12" ht="31.5">
      <c r="A193" s="25" t="s">
        <v>453</v>
      </c>
      <c r="B193" s="26" t="s">
        <v>114</v>
      </c>
      <c r="C193" s="26" t="s">
        <v>114</v>
      </c>
      <c r="D193" s="26" t="s">
        <v>370</v>
      </c>
      <c r="E193" s="26"/>
      <c r="F193" s="79">
        <v>0</v>
      </c>
      <c r="G193" s="79">
        <f>G194</f>
        <v>102028.6</v>
      </c>
      <c r="H193" s="81">
        <f>H194</f>
        <v>63556.7</v>
      </c>
    </row>
    <row r="194" spans="1:12" ht="63">
      <c r="A194" s="25" t="s">
        <v>447</v>
      </c>
      <c r="B194" s="26" t="s">
        <v>114</v>
      </c>
      <c r="C194" s="26" t="s">
        <v>114</v>
      </c>
      <c r="D194" s="26" t="s">
        <v>551</v>
      </c>
      <c r="E194" s="38">
        <v>400</v>
      </c>
      <c r="F194" s="79">
        <v>0</v>
      </c>
      <c r="G194" s="79">
        <v>102028.6</v>
      </c>
      <c r="H194" s="81">
        <v>63556.7</v>
      </c>
    </row>
    <row r="195" spans="1:12" ht="31.5">
      <c r="A195" s="25" t="s">
        <v>454</v>
      </c>
      <c r="B195" s="26" t="s">
        <v>114</v>
      </c>
      <c r="C195" s="26" t="s">
        <v>114</v>
      </c>
      <c r="D195" s="26" t="s">
        <v>525</v>
      </c>
      <c r="E195" s="26"/>
      <c r="F195" s="79">
        <f>F196</f>
        <v>62310.400000000001</v>
      </c>
      <c r="G195" s="79">
        <v>0</v>
      </c>
      <c r="H195" s="81">
        <f>H196</f>
        <v>124952.7</v>
      </c>
    </row>
    <row r="196" spans="1:12" ht="47.25">
      <c r="A196" s="25" t="s">
        <v>482</v>
      </c>
      <c r="B196" s="26" t="s">
        <v>114</v>
      </c>
      <c r="C196" s="26" t="s">
        <v>114</v>
      </c>
      <c r="D196" s="26" t="s">
        <v>525</v>
      </c>
      <c r="E196" s="38" t="s">
        <v>157</v>
      </c>
      <c r="F196" s="79">
        <v>62310.400000000001</v>
      </c>
      <c r="G196" s="79">
        <v>0</v>
      </c>
      <c r="H196" s="81">
        <v>124952.7</v>
      </c>
    </row>
    <row r="197" spans="1:12" ht="15.75">
      <c r="A197" s="23" t="s">
        <v>428</v>
      </c>
      <c r="B197" s="26" t="s">
        <v>104</v>
      </c>
      <c r="C197" s="26"/>
      <c r="D197" s="26"/>
      <c r="E197" s="26"/>
      <c r="F197" s="79">
        <v>0</v>
      </c>
      <c r="G197" s="79">
        <f t="shared" ref="G197:G202" si="28">G198</f>
        <v>0</v>
      </c>
      <c r="H197" s="81">
        <f t="shared" ref="H197:H202" si="29">H198</f>
        <v>0</v>
      </c>
    </row>
    <row r="198" spans="1:12" ht="15.75">
      <c r="A198" s="33" t="s">
        <v>429</v>
      </c>
      <c r="B198" s="54" t="s">
        <v>104</v>
      </c>
      <c r="C198" s="26" t="s">
        <v>114</v>
      </c>
      <c r="D198" s="26"/>
      <c r="E198" s="26"/>
      <c r="F198" s="79">
        <v>0</v>
      </c>
      <c r="G198" s="79">
        <f t="shared" si="28"/>
        <v>0</v>
      </c>
      <c r="H198" s="81">
        <f t="shared" si="29"/>
        <v>0</v>
      </c>
    </row>
    <row r="199" spans="1:12" ht="47.25">
      <c r="A199" s="31" t="s">
        <v>563</v>
      </c>
      <c r="B199" s="32" t="s">
        <v>104</v>
      </c>
      <c r="C199" s="26" t="s">
        <v>114</v>
      </c>
      <c r="D199" s="32" t="s">
        <v>433</v>
      </c>
      <c r="E199" s="26"/>
      <c r="F199" s="79">
        <v>0</v>
      </c>
      <c r="G199" s="79">
        <f t="shared" si="28"/>
        <v>0</v>
      </c>
      <c r="H199" s="81">
        <f t="shared" si="29"/>
        <v>0</v>
      </c>
    </row>
    <row r="200" spans="1:12" ht="31.5">
      <c r="A200" s="31" t="s">
        <v>430</v>
      </c>
      <c r="B200" s="32" t="s">
        <v>104</v>
      </c>
      <c r="C200" s="26" t="s">
        <v>114</v>
      </c>
      <c r="D200" s="32" t="s">
        <v>434</v>
      </c>
      <c r="E200" s="26"/>
      <c r="F200" s="79">
        <v>0</v>
      </c>
      <c r="G200" s="79">
        <f t="shared" si="28"/>
        <v>0</v>
      </c>
      <c r="H200" s="81">
        <f t="shared" si="29"/>
        <v>0</v>
      </c>
    </row>
    <row r="201" spans="1:12" ht="31.5">
      <c r="A201" s="31" t="s">
        <v>431</v>
      </c>
      <c r="B201" s="32" t="s">
        <v>104</v>
      </c>
      <c r="C201" s="26" t="s">
        <v>114</v>
      </c>
      <c r="D201" s="32" t="s">
        <v>435</v>
      </c>
      <c r="E201" s="26"/>
      <c r="F201" s="79">
        <v>0</v>
      </c>
      <c r="G201" s="79">
        <f t="shared" si="28"/>
        <v>0</v>
      </c>
      <c r="H201" s="81">
        <f t="shared" si="29"/>
        <v>0</v>
      </c>
    </row>
    <row r="202" spans="1:12" ht="31.5">
      <c r="A202" s="31" t="s">
        <v>432</v>
      </c>
      <c r="B202" s="32" t="s">
        <v>104</v>
      </c>
      <c r="C202" s="26" t="s">
        <v>114</v>
      </c>
      <c r="D202" s="32" t="s">
        <v>436</v>
      </c>
      <c r="E202" s="26"/>
      <c r="F202" s="79">
        <v>0</v>
      </c>
      <c r="G202" s="79">
        <f t="shared" si="28"/>
        <v>0</v>
      </c>
      <c r="H202" s="81">
        <f t="shared" si="29"/>
        <v>0</v>
      </c>
    </row>
    <row r="203" spans="1:12" ht="31.5">
      <c r="A203" s="31" t="s">
        <v>425</v>
      </c>
      <c r="B203" s="32" t="s">
        <v>104</v>
      </c>
      <c r="C203" s="26" t="s">
        <v>114</v>
      </c>
      <c r="D203" s="32" t="s">
        <v>436</v>
      </c>
      <c r="E203" s="26" t="s">
        <v>126</v>
      </c>
      <c r="F203" s="79">
        <v>0</v>
      </c>
      <c r="G203" s="79">
        <v>0</v>
      </c>
      <c r="H203" s="81">
        <v>0</v>
      </c>
    </row>
    <row r="204" spans="1:12" ht="15.75">
      <c r="A204" s="23" t="s">
        <v>481</v>
      </c>
      <c r="B204" s="24" t="s">
        <v>116</v>
      </c>
      <c r="C204" s="24"/>
      <c r="D204" s="24"/>
      <c r="E204" s="24"/>
      <c r="F204" s="78">
        <f>F205+F217+F257+F272+F292</f>
        <v>778911.4</v>
      </c>
      <c r="G204" s="78">
        <f>G205+G217+G257+G272+G292</f>
        <v>1884134.875</v>
      </c>
      <c r="H204" s="80">
        <f>H205+H217+H257+H272+H292</f>
        <v>1847167.121</v>
      </c>
    </row>
    <row r="205" spans="1:12" s="3" customFormat="1" ht="15.75">
      <c r="A205" s="23" t="s">
        <v>132</v>
      </c>
      <c r="B205" s="24" t="s">
        <v>116</v>
      </c>
      <c r="C205" s="24" t="s">
        <v>101</v>
      </c>
      <c r="D205" s="24"/>
      <c r="E205" s="24"/>
      <c r="F205" s="78">
        <f t="shared" ref="F205:H206" si="30">F206</f>
        <v>175010.14</v>
      </c>
      <c r="G205" s="78">
        <f t="shared" si="30"/>
        <v>175587.372</v>
      </c>
      <c r="H205" s="80">
        <f t="shared" si="30"/>
        <v>185648.91700000002</v>
      </c>
      <c r="I205" s="65"/>
    </row>
    <row r="206" spans="1:12" ht="47.25">
      <c r="A206" s="25" t="s">
        <v>564</v>
      </c>
      <c r="B206" s="26" t="s">
        <v>116</v>
      </c>
      <c r="C206" s="26" t="s">
        <v>101</v>
      </c>
      <c r="D206" s="26" t="s">
        <v>92</v>
      </c>
      <c r="E206" s="26"/>
      <c r="F206" s="79">
        <f t="shared" si="30"/>
        <v>175010.14</v>
      </c>
      <c r="G206" s="79">
        <f t="shared" si="30"/>
        <v>175587.372</v>
      </c>
      <c r="H206" s="81">
        <f t="shared" si="30"/>
        <v>185648.91700000002</v>
      </c>
      <c r="J206" s="68"/>
      <c r="K206" s="68"/>
      <c r="L206" s="68"/>
    </row>
    <row r="207" spans="1:12" ht="31.5">
      <c r="A207" s="25" t="s">
        <v>253</v>
      </c>
      <c r="B207" s="26" t="s">
        <v>116</v>
      </c>
      <c r="C207" s="26" t="s">
        <v>101</v>
      </c>
      <c r="D207" s="26" t="s">
        <v>77</v>
      </c>
      <c r="E207" s="26"/>
      <c r="F207" s="79">
        <f>F208+F213</f>
        <v>175010.14</v>
      </c>
      <c r="G207" s="79">
        <f>G208+G213</f>
        <v>175587.372</v>
      </c>
      <c r="H207" s="81">
        <f>H208+H213</f>
        <v>185648.91700000002</v>
      </c>
    </row>
    <row r="208" spans="1:12" ht="31.5">
      <c r="A208" s="25" t="s">
        <v>385</v>
      </c>
      <c r="B208" s="26" t="s">
        <v>116</v>
      </c>
      <c r="C208" s="26" t="s">
        <v>101</v>
      </c>
      <c r="D208" s="26" t="s">
        <v>78</v>
      </c>
      <c r="E208" s="26"/>
      <c r="F208" s="79">
        <f>F209+F210+F211+F212</f>
        <v>64321.94</v>
      </c>
      <c r="G208" s="79">
        <f>G209+G210+G211+G212</f>
        <v>56838.872000000003</v>
      </c>
      <c r="H208" s="81">
        <f>H209+H210+H211+H212</f>
        <v>59428.817000000003</v>
      </c>
    </row>
    <row r="209" spans="1:9" ht="78.75">
      <c r="A209" s="25" t="s">
        <v>254</v>
      </c>
      <c r="B209" s="26" t="s">
        <v>116</v>
      </c>
      <c r="C209" s="26" t="s">
        <v>101</v>
      </c>
      <c r="D209" s="26" t="s">
        <v>79</v>
      </c>
      <c r="E209" s="26" t="s">
        <v>135</v>
      </c>
      <c r="F209" s="79">
        <v>15448</v>
      </c>
      <c r="G209" s="79">
        <v>15062.672</v>
      </c>
      <c r="H209" s="81">
        <v>15062.672</v>
      </c>
    </row>
    <row r="210" spans="1:9" ht="47.25">
      <c r="A210" s="25" t="s">
        <v>255</v>
      </c>
      <c r="B210" s="26" t="s">
        <v>116</v>
      </c>
      <c r="C210" s="26" t="s">
        <v>101</v>
      </c>
      <c r="D210" s="26" t="s">
        <v>79</v>
      </c>
      <c r="E210" s="26" t="s">
        <v>126</v>
      </c>
      <c r="F210" s="79">
        <f>17587.06-102</f>
        <v>17485.060000000001</v>
      </c>
      <c r="G210" s="79">
        <f>9708.4+9696-4160.2</f>
        <v>15244.2</v>
      </c>
      <c r="H210" s="81">
        <f>9950.2+9696-4237.3-10000</f>
        <v>5408.9000000000015</v>
      </c>
    </row>
    <row r="211" spans="1:9" ht="31.5">
      <c r="A211" s="25" t="s">
        <v>256</v>
      </c>
      <c r="B211" s="26" t="s">
        <v>116</v>
      </c>
      <c r="C211" s="26" t="s">
        <v>101</v>
      </c>
      <c r="D211" s="26" t="s">
        <v>79</v>
      </c>
      <c r="E211" s="26" t="s">
        <v>136</v>
      </c>
      <c r="F211" s="79"/>
      <c r="G211" s="79"/>
      <c r="H211" s="81"/>
    </row>
    <row r="212" spans="1:9" ht="47.25">
      <c r="A212" s="29" t="s">
        <v>257</v>
      </c>
      <c r="B212" s="26" t="s">
        <v>116</v>
      </c>
      <c r="C212" s="26" t="s">
        <v>101</v>
      </c>
      <c r="D212" s="26" t="s">
        <v>79</v>
      </c>
      <c r="E212" s="26" t="s">
        <v>137</v>
      </c>
      <c r="F212" s="79">
        <v>31388.880000000001</v>
      </c>
      <c r="G212" s="79">
        <f>26532</f>
        <v>26532</v>
      </c>
      <c r="H212" s="81">
        <f>38957.245</f>
        <v>38957.245000000003</v>
      </c>
    </row>
    <row r="213" spans="1:9" ht="31.5">
      <c r="A213" s="25" t="s">
        <v>259</v>
      </c>
      <c r="B213" s="26" t="s">
        <v>116</v>
      </c>
      <c r="C213" s="26" t="s">
        <v>101</v>
      </c>
      <c r="D213" s="26" t="s">
        <v>80</v>
      </c>
      <c r="E213" s="26"/>
      <c r="F213" s="79">
        <f>F214+F215+F216</f>
        <v>110688.2</v>
      </c>
      <c r="G213" s="79">
        <f>G214+G215+G216</f>
        <v>118748.5</v>
      </c>
      <c r="H213" s="81">
        <f>H214+H215+H216</f>
        <v>126220.1</v>
      </c>
    </row>
    <row r="214" spans="1:9" ht="94.5">
      <c r="A214" s="25" t="s">
        <v>260</v>
      </c>
      <c r="B214" s="26" t="s">
        <v>116</v>
      </c>
      <c r="C214" s="26" t="s">
        <v>101</v>
      </c>
      <c r="D214" s="26" t="s">
        <v>81</v>
      </c>
      <c r="E214" s="26" t="s">
        <v>135</v>
      </c>
      <c r="F214" s="79">
        <v>56058</v>
      </c>
      <c r="G214" s="79">
        <v>60140.1</v>
      </c>
      <c r="H214" s="81">
        <v>63924.1</v>
      </c>
    </row>
    <row r="215" spans="1:9" ht="63">
      <c r="A215" s="25" t="s">
        <v>261</v>
      </c>
      <c r="B215" s="26" t="s">
        <v>116</v>
      </c>
      <c r="C215" s="26" t="s">
        <v>101</v>
      </c>
      <c r="D215" s="26" t="s">
        <v>81</v>
      </c>
      <c r="E215" s="26" t="s">
        <v>126</v>
      </c>
      <c r="F215" s="79"/>
      <c r="G215" s="79"/>
      <c r="H215" s="81"/>
    </row>
    <row r="216" spans="1:9" ht="47.25">
      <c r="A216" s="30" t="s">
        <v>11</v>
      </c>
      <c r="B216" s="26" t="s">
        <v>116</v>
      </c>
      <c r="C216" s="26" t="s">
        <v>101</v>
      </c>
      <c r="D216" s="26" t="s">
        <v>81</v>
      </c>
      <c r="E216" s="26" t="s">
        <v>137</v>
      </c>
      <c r="F216" s="79">
        <v>54630.2</v>
      </c>
      <c r="G216" s="79">
        <v>58608.4</v>
      </c>
      <c r="H216" s="81">
        <v>62296</v>
      </c>
    </row>
    <row r="217" spans="1:9" ht="15.75">
      <c r="A217" s="23" t="s">
        <v>133</v>
      </c>
      <c r="B217" s="24" t="s">
        <v>116</v>
      </c>
      <c r="C217" s="24" t="s">
        <v>111</v>
      </c>
      <c r="D217" s="24"/>
      <c r="E217" s="24"/>
      <c r="F217" s="78">
        <f t="shared" ref="F217:H218" si="31">F218</f>
        <v>462114.66899999999</v>
      </c>
      <c r="G217" s="78">
        <f t="shared" si="31"/>
        <v>552030.93999999994</v>
      </c>
      <c r="H217" s="80">
        <f t="shared" si="31"/>
        <v>501351.34</v>
      </c>
    </row>
    <row r="218" spans="1:9" ht="47.25">
      <c r="A218" s="25" t="s">
        <v>565</v>
      </c>
      <c r="B218" s="26" t="s">
        <v>116</v>
      </c>
      <c r="C218" s="26" t="s">
        <v>111</v>
      </c>
      <c r="D218" s="26" t="s">
        <v>92</v>
      </c>
      <c r="E218" s="26"/>
      <c r="F218" s="79">
        <f t="shared" si="31"/>
        <v>462114.66899999999</v>
      </c>
      <c r="G218" s="79">
        <f t="shared" si="31"/>
        <v>552030.93999999994</v>
      </c>
      <c r="H218" s="81">
        <f t="shared" si="31"/>
        <v>501351.34</v>
      </c>
    </row>
    <row r="219" spans="1:9" ht="31.5">
      <c r="A219" s="25" t="s">
        <v>253</v>
      </c>
      <c r="B219" s="26" t="s">
        <v>116</v>
      </c>
      <c r="C219" s="26" t="s">
        <v>111</v>
      </c>
      <c r="D219" s="26" t="s">
        <v>77</v>
      </c>
      <c r="E219" s="26"/>
      <c r="F219" s="79">
        <f>F220+F239+F243+F247</f>
        <v>462114.66899999999</v>
      </c>
      <c r="G219" s="79">
        <f>G220+G233+G239+G243+G247</f>
        <v>552030.93999999994</v>
      </c>
      <c r="H219" s="79">
        <f>H220+H239++H243+H247</f>
        <v>501351.34</v>
      </c>
    </row>
    <row r="220" spans="1:9" ht="31.5">
      <c r="A220" s="25" t="s">
        <v>385</v>
      </c>
      <c r="B220" s="26" t="s">
        <v>116</v>
      </c>
      <c r="C220" s="26" t="s">
        <v>111</v>
      </c>
      <c r="D220" s="26" t="s">
        <v>78</v>
      </c>
      <c r="E220" s="26"/>
      <c r="F220" s="79">
        <f>F221+F222+F223+F224+F225+F228+F229+F230+F231+F232+F236</f>
        <v>85997.869000000006</v>
      </c>
      <c r="G220" s="79">
        <f>G221+G222+G223+G224+G225+G228+G229+G230+G231+G232</f>
        <v>149677.33999999997</v>
      </c>
      <c r="H220" s="81">
        <f>H221+H222+H223+H224+H225+H228+H229+H230+H231+H232</f>
        <v>73517.34</v>
      </c>
    </row>
    <row r="221" spans="1:9" ht="78.75">
      <c r="A221" s="25" t="s">
        <v>188</v>
      </c>
      <c r="B221" s="26" t="s">
        <v>116</v>
      </c>
      <c r="C221" s="26" t="s">
        <v>111</v>
      </c>
      <c r="D221" s="26" t="s">
        <v>39</v>
      </c>
      <c r="E221" s="26" t="s">
        <v>135</v>
      </c>
      <c r="F221" s="79">
        <v>879</v>
      </c>
      <c r="G221" s="79">
        <v>9960</v>
      </c>
      <c r="H221" s="81">
        <v>10253</v>
      </c>
      <c r="I221" s="61" t="s">
        <v>532</v>
      </c>
    </row>
    <row r="222" spans="1:9" ht="47.25">
      <c r="A222" s="25" t="s">
        <v>262</v>
      </c>
      <c r="B222" s="26" t="s">
        <v>116</v>
      </c>
      <c r="C222" s="26" t="s">
        <v>111</v>
      </c>
      <c r="D222" s="26" t="s">
        <v>39</v>
      </c>
      <c r="E222" s="26" t="s">
        <v>126</v>
      </c>
      <c r="F222" s="79">
        <v>19780.638999999999</v>
      </c>
      <c r="G222" s="79">
        <f>34021.24+2304-607.9-21555.4-10000</f>
        <v>4161.9399999999951</v>
      </c>
      <c r="H222" s="81">
        <f>34591.24-624.7-21955.5-10000</f>
        <v>2011.0400000000009</v>
      </c>
      <c r="I222" s="61" t="s">
        <v>532</v>
      </c>
    </row>
    <row r="223" spans="1:9" ht="31.5">
      <c r="A223" s="25" t="s">
        <v>263</v>
      </c>
      <c r="B223" s="26" t="s">
        <v>116</v>
      </c>
      <c r="C223" s="26" t="s">
        <v>111</v>
      </c>
      <c r="D223" s="26" t="s">
        <v>39</v>
      </c>
      <c r="E223" s="26" t="s">
        <v>136</v>
      </c>
      <c r="F223" s="79"/>
      <c r="G223" s="79"/>
      <c r="H223" s="81"/>
      <c r="I223" s="61" t="s">
        <v>532</v>
      </c>
    </row>
    <row r="224" spans="1:9" ht="63">
      <c r="A224" s="30" t="s">
        <v>264</v>
      </c>
      <c r="B224" s="26" t="s">
        <v>116</v>
      </c>
      <c r="C224" s="26" t="s">
        <v>111</v>
      </c>
      <c r="D224" s="26" t="s">
        <v>39</v>
      </c>
      <c r="E224" s="26" t="s">
        <v>137</v>
      </c>
      <c r="F224" s="79">
        <v>39661.129999999997</v>
      </c>
      <c r="G224" s="87">
        <f>109690.7</f>
        <v>109690.7</v>
      </c>
      <c r="H224" s="88">
        <v>35421.300000000003</v>
      </c>
      <c r="I224" s="66" t="s">
        <v>532</v>
      </c>
    </row>
    <row r="225" spans="1:9" ht="47.25">
      <c r="A225" s="31" t="s">
        <v>424</v>
      </c>
      <c r="B225" s="26" t="s">
        <v>116</v>
      </c>
      <c r="C225" s="26" t="s">
        <v>111</v>
      </c>
      <c r="D225" s="32" t="s">
        <v>427</v>
      </c>
      <c r="E225" s="26"/>
      <c r="F225" s="79">
        <f>F226+F227</f>
        <v>19526.3</v>
      </c>
      <c r="G225" s="79">
        <f>G226+G227</f>
        <v>19526.3</v>
      </c>
      <c r="H225" s="81">
        <f>H226+H227</f>
        <v>19268</v>
      </c>
      <c r="I225" s="66"/>
    </row>
    <row r="226" spans="1:9" ht="31.5">
      <c r="A226" s="31" t="s">
        <v>425</v>
      </c>
      <c r="B226" s="26" t="s">
        <v>116</v>
      </c>
      <c r="C226" s="26" t="s">
        <v>111</v>
      </c>
      <c r="D226" s="32" t="s">
        <v>427</v>
      </c>
      <c r="E226" s="26" t="s">
        <v>126</v>
      </c>
      <c r="F226" s="79">
        <v>4497.8</v>
      </c>
      <c r="G226" s="79">
        <v>4497.8</v>
      </c>
      <c r="H226" s="81">
        <v>4438.3</v>
      </c>
      <c r="I226" s="66" t="s">
        <v>532</v>
      </c>
    </row>
    <row r="227" spans="1:9" ht="31.5">
      <c r="A227" s="31" t="s">
        <v>426</v>
      </c>
      <c r="B227" s="26" t="s">
        <v>116</v>
      </c>
      <c r="C227" s="26" t="s">
        <v>111</v>
      </c>
      <c r="D227" s="32" t="s">
        <v>427</v>
      </c>
      <c r="E227" s="26" t="s">
        <v>137</v>
      </c>
      <c r="F227" s="79">
        <v>15028.5</v>
      </c>
      <c r="G227" s="79">
        <v>15028.5</v>
      </c>
      <c r="H227" s="81">
        <v>14829.7</v>
      </c>
      <c r="I227" s="66" t="s">
        <v>532</v>
      </c>
    </row>
    <row r="228" spans="1:9" ht="47.25">
      <c r="A228" s="25" t="s">
        <v>265</v>
      </c>
      <c r="B228" s="26" t="s">
        <v>116</v>
      </c>
      <c r="C228" s="26" t="s">
        <v>111</v>
      </c>
      <c r="D228" s="26" t="s">
        <v>195</v>
      </c>
      <c r="E228" s="26" t="s">
        <v>126</v>
      </c>
      <c r="F228" s="79">
        <v>1288.2</v>
      </c>
      <c r="G228" s="79">
        <v>1308.5999999999999</v>
      </c>
      <c r="H228" s="81">
        <v>1361</v>
      </c>
      <c r="I228" s="66"/>
    </row>
    <row r="229" spans="1:9" ht="47.25">
      <c r="A229" s="30" t="s">
        <v>266</v>
      </c>
      <c r="B229" s="26" t="s">
        <v>116</v>
      </c>
      <c r="C229" s="26" t="s">
        <v>111</v>
      </c>
      <c r="D229" s="26" t="s">
        <v>195</v>
      </c>
      <c r="E229" s="26" t="s">
        <v>137</v>
      </c>
      <c r="F229" s="79">
        <v>4162.6000000000004</v>
      </c>
      <c r="G229" s="79">
        <v>4329.8</v>
      </c>
      <c r="H229" s="81">
        <v>4503</v>
      </c>
      <c r="I229" s="66" t="s">
        <v>532</v>
      </c>
    </row>
    <row r="230" spans="1:9" ht="94.5">
      <c r="A230" s="30" t="s">
        <v>258</v>
      </c>
      <c r="B230" s="26" t="s">
        <v>116</v>
      </c>
      <c r="C230" s="26" t="s">
        <v>111</v>
      </c>
      <c r="D230" s="26" t="s">
        <v>291</v>
      </c>
      <c r="E230" s="26" t="s">
        <v>137</v>
      </c>
      <c r="F230" s="79">
        <v>600</v>
      </c>
      <c r="G230" s="79">
        <v>600</v>
      </c>
      <c r="H230" s="81">
        <v>600</v>
      </c>
      <c r="I230" s="66" t="s">
        <v>532</v>
      </c>
    </row>
    <row r="231" spans="1:9" ht="63">
      <c r="A231" s="25" t="s">
        <v>267</v>
      </c>
      <c r="B231" s="26" t="s">
        <v>116</v>
      </c>
      <c r="C231" s="26" t="s">
        <v>111</v>
      </c>
      <c r="D231" s="26" t="s">
        <v>292</v>
      </c>
      <c r="E231" s="26" t="s">
        <v>126</v>
      </c>
      <c r="F231" s="79">
        <v>100</v>
      </c>
      <c r="G231" s="79">
        <v>0</v>
      </c>
      <c r="H231" s="81">
        <v>100</v>
      </c>
      <c r="I231" s="66" t="s">
        <v>532</v>
      </c>
    </row>
    <row r="232" spans="1:9" ht="63">
      <c r="A232" s="25" t="s">
        <v>268</v>
      </c>
      <c r="B232" s="26" t="s">
        <v>116</v>
      </c>
      <c r="C232" s="26" t="s">
        <v>111</v>
      </c>
      <c r="D232" s="26" t="s">
        <v>292</v>
      </c>
      <c r="E232" s="26" t="s">
        <v>137</v>
      </c>
      <c r="F232" s="79">
        <v>0</v>
      </c>
      <c r="G232" s="79">
        <v>100</v>
      </c>
      <c r="H232" s="81">
        <v>0</v>
      </c>
      <c r="I232" s="66" t="s">
        <v>532</v>
      </c>
    </row>
    <row r="233" spans="1:9" ht="15.75">
      <c r="A233" s="25" t="s">
        <v>390</v>
      </c>
      <c r="B233" s="38" t="s">
        <v>116</v>
      </c>
      <c r="C233" s="38" t="s">
        <v>111</v>
      </c>
      <c r="D233" s="26" t="s">
        <v>571</v>
      </c>
      <c r="E233" s="26"/>
      <c r="F233" s="79">
        <f>F234</f>
        <v>1811.0219999999999</v>
      </c>
      <c r="G233" s="79">
        <f>G234</f>
        <v>0</v>
      </c>
      <c r="H233" s="81">
        <v>0</v>
      </c>
      <c r="I233" s="66" t="s">
        <v>532</v>
      </c>
    </row>
    <row r="234" spans="1:9" ht="47.25">
      <c r="A234" s="25" t="s">
        <v>504</v>
      </c>
      <c r="B234" s="38" t="s">
        <v>116</v>
      </c>
      <c r="C234" s="38" t="s">
        <v>111</v>
      </c>
      <c r="D234" s="26" t="s">
        <v>571</v>
      </c>
      <c r="E234" s="38"/>
      <c r="F234" s="79">
        <f>F235</f>
        <v>1811.0219999999999</v>
      </c>
      <c r="G234" s="79">
        <f>G235</f>
        <v>0</v>
      </c>
      <c r="H234" s="81">
        <v>0</v>
      </c>
      <c r="I234" s="66" t="s">
        <v>532</v>
      </c>
    </row>
    <row r="235" spans="1:9" ht="47.25" customHeight="1">
      <c r="A235" s="25" t="s">
        <v>505</v>
      </c>
      <c r="B235" s="38" t="s">
        <v>116</v>
      </c>
      <c r="C235" s="38" t="s">
        <v>111</v>
      </c>
      <c r="D235" s="26" t="s">
        <v>571</v>
      </c>
      <c r="E235" s="38" t="s">
        <v>126</v>
      </c>
      <c r="F235" s="79">
        <v>1811.0219999999999</v>
      </c>
      <c r="G235" s="79"/>
      <c r="H235" s="81">
        <v>0</v>
      </c>
      <c r="I235" s="66" t="s">
        <v>532</v>
      </c>
    </row>
    <row r="236" spans="1:9" ht="63">
      <c r="A236" s="25" t="s">
        <v>458</v>
      </c>
      <c r="B236" s="26" t="s">
        <v>116</v>
      </c>
      <c r="C236" s="26" t="s">
        <v>111</v>
      </c>
      <c r="D236" s="28" t="s">
        <v>460</v>
      </c>
      <c r="E236" s="26"/>
      <c r="F236" s="79">
        <f>F238</f>
        <v>0</v>
      </c>
      <c r="G236" s="79">
        <f>G238</f>
        <v>0</v>
      </c>
      <c r="H236" s="81">
        <f>H238</f>
        <v>0</v>
      </c>
    </row>
    <row r="237" spans="1:9" ht="47.25">
      <c r="A237" s="25" t="s">
        <v>459</v>
      </c>
      <c r="B237" s="26" t="s">
        <v>116</v>
      </c>
      <c r="C237" s="26" t="s">
        <v>111</v>
      </c>
      <c r="D237" s="28" t="s">
        <v>460</v>
      </c>
      <c r="E237" s="26" t="s">
        <v>126</v>
      </c>
      <c r="F237" s="79">
        <v>0</v>
      </c>
      <c r="G237" s="79">
        <v>0</v>
      </c>
      <c r="H237" s="81">
        <v>0</v>
      </c>
    </row>
    <row r="238" spans="1:9" ht="47.25">
      <c r="A238" s="25" t="s">
        <v>459</v>
      </c>
      <c r="B238" s="26" t="s">
        <v>116</v>
      </c>
      <c r="C238" s="26" t="s">
        <v>111</v>
      </c>
      <c r="D238" s="28" t="s">
        <v>460</v>
      </c>
      <c r="E238" s="26" t="s">
        <v>137</v>
      </c>
      <c r="F238" s="79"/>
      <c r="G238" s="79">
        <v>0</v>
      </c>
      <c r="H238" s="81">
        <v>0</v>
      </c>
    </row>
    <row r="239" spans="1:9" ht="31.5">
      <c r="A239" s="25" t="s">
        <v>259</v>
      </c>
      <c r="B239" s="26" t="s">
        <v>116</v>
      </c>
      <c r="C239" s="26" t="s">
        <v>111</v>
      </c>
      <c r="D239" s="26" t="s">
        <v>80</v>
      </c>
      <c r="E239" s="26"/>
      <c r="F239" s="79">
        <f>F240+F241+F242</f>
        <v>346487</v>
      </c>
      <c r="G239" s="79">
        <f>G240+G241+G242</f>
        <v>377323.8</v>
      </c>
      <c r="H239" s="81">
        <f>H240+H241+H242</f>
        <v>405804.2</v>
      </c>
    </row>
    <row r="240" spans="1:9" ht="110.25">
      <c r="A240" s="25" t="s">
        <v>269</v>
      </c>
      <c r="B240" s="26" t="s">
        <v>116</v>
      </c>
      <c r="C240" s="26" t="s">
        <v>111</v>
      </c>
      <c r="D240" s="26" t="s">
        <v>45</v>
      </c>
      <c r="E240" s="26" t="s">
        <v>135</v>
      </c>
      <c r="F240" s="79">
        <v>131890</v>
      </c>
      <c r="G240" s="79">
        <v>143627.79999999999</v>
      </c>
      <c r="H240" s="81">
        <v>153230.20000000001</v>
      </c>
      <c r="I240" s="61" t="s">
        <v>532</v>
      </c>
    </row>
    <row r="241" spans="1:9" ht="78.75">
      <c r="A241" s="25" t="s">
        <v>270</v>
      </c>
      <c r="B241" s="38" t="s">
        <v>116</v>
      </c>
      <c r="C241" s="38" t="s">
        <v>111</v>
      </c>
      <c r="D241" s="26" t="s">
        <v>45</v>
      </c>
      <c r="E241" s="26" t="s">
        <v>126</v>
      </c>
      <c r="F241" s="79"/>
      <c r="G241" s="79"/>
      <c r="H241" s="81"/>
      <c r="I241" s="61" t="s">
        <v>532</v>
      </c>
    </row>
    <row r="242" spans="1:9" ht="78.75">
      <c r="A242" s="30" t="s">
        <v>271</v>
      </c>
      <c r="B242" s="26" t="s">
        <v>116</v>
      </c>
      <c r="C242" s="26" t="s">
        <v>111</v>
      </c>
      <c r="D242" s="26" t="s">
        <v>45</v>
      </c>
      <c r="E242" s="26" t="s">
        <v>137</v>
      </c>
      <c r="F242" s="79">
        <v>214597</v>
      </c>
      <c r="G242" s="79">
        <v>233696</v>
      </c>
      <c r="H242" s="81">
        <v>252574</v>
      </c>
      <c r="I242" s="61" t="s">
        <v>532</v>
      </c>
    </row>
    <row r="243" spans="1:9" ht="63">
      <c r="A243" s="31" t="s">
        <v>461</v>
      </c>
      <c r="B243" s="26" t="s">
        <v>116</v>
      </c>
      <c r="C243" s="26" t="s">
        <v>111</v>
      </c>
      <c r="D243" s="32" t="s">
        <v>464</v>
      </c>
      <c r="E243" s="26"/>
      <c r="F243" s="79">
        <f>F244</f>
        <v>22029.800000000003</v>
      </c>
      <c r="G243" s="79">
        <f>G244</f>
        <v>22029.800000000003</v>
      </c>
      <c r="H243" s="81">
        <f>H244</f>
        <v>22029.800000000003</v>
      </c>
      <c r="I243" s="61" t="s">
        <v>532</v>
      </c>
    </row>
    <row r="244" spans="1:9" ht="47.25">
      <c r="A244" s="31" t="s">
        <v>462</v>
      </c>
      <c r="B244" s="26" t="s">
        <v>116</v>
      </c>
      <c r="C244" s="26" t="s">
        <v>111</v>
      </c>
      <c r="D244" s="32" t="s">
        <v>465</v>
      </c>
      <c r="E244" s="26"/>
      <c r="F244" s="79">
        <f>F245+F246</f>
        <v>22029.800000000003</v>
      </c>
      <c r="G244" s="79">
        <f>G245+G246</f>
        <v>22029.800000000003</v>
      </c>
      <c r="H244" s="81">
        <f>H245+H246</f>
        <v>22029.800000000003</v>
      </c>
      <c r="I244" s="61" t="s">
        <v>532</v>
      </c>
    </row>
    <row r="245" spans="1:9" ht="63">
      <c r="A245" s="31" t="s">
        <v>463</v>
      </c>
      <c r="B245" s="26" t="s">
        <v>116</v>
      </c>
      <c r="C245" s="26" t="s">
        <v>111</v>
      </c>
      <c r="D245" s="32" t="s">
        <v>465</v>
      </c>
      <c r="E245" s="26" t="s">
        <v>135</v>
      </c>
      <c r="F245" s="79">
        <v>9218.2000000000007</v>
      </c>
      <c r="G245" s="79">
        <v>9218.2000000000007</v>
      </c>
      <c r="H245" s="79">
        <v>9218.2000000000007</v>
      </c>
      <c r="I245" s="61" t="s">
        <v>532</v>
      </c>
    </row>
    <row r="246" spans="1:9" ht="37.5">
      <c r="A246" s="34" t="s">
        <v>426</v>
      </c>
      <c r="B246" s="26" t="s">
        <v>116</v>
      </c>
      <c r="C246" s="26" t="s">
        <v>111</v>
      </c>
      <c r="D246" s="32" t="s">
        <v>465</v>
      </c>
      <c r="E246" s="26" t="s">
        <v>137</v>
      </c>
      <c r="F246" s="79">
        <v>12811.6</v>
      </c>
      <c r="G246" s="79">
        <v>12811.6</v>
      </c>
      <c r="H246" s="79">
        <v>12811.6</v>
      </c>
      <c r="I246" s="66" t="s">
        <v>532</v>
      </c>
    </row>
    <row r="247" spans="1:9" ht="31.5">
      <c r="A247" s="25" t="s">
        <v>253</v>
      </c>
      <c r="B247" s="26" t="s">
        <v>116</v>
      </c>
      <c r="C247" s="26" t="s">
        <v>111</v>
      </c>
      <c r="D247" s="26" t="s">
        <v>387</v>
      </c>
      <c r="E247" s="26"/>
      <c r="F247" s="79">
        <f>F248</f>
        <v>7600</v>
      </c>
      <c r="G247" s="79">
        <f>G248</f>
        <v>3000</v>
      </c>
      <c r="H247" s="81">
        <f>H248</f>
        <v>0</v>
      </c>
      <c r="I247" s="66" t="s">
        <v>532</v>
      </c>
    </row>
    <row r="248" spans="1:9" ht="31.5">
      <c r="A248" s="25" t="s">
        <v>385</v>
      </c>
      <c r="B248" s="26" t="s">
        <v>116</v>
      </c>
      <c r="C248" s="26" t="s">
        <v>111</v>
      </c>
      <c r="D248" s="26" t="s">
        <v>388</v>
      </c>
      <c r="E248" s="26"/>
      <c r="F248" s="79">
        <f>F249+F250</f>
        <v>7600</v>
      </c>
      <c r="G248" s="79">
        <f>G249+G250</f>
        <v>3000</v>
      </c>
      <c r="H248" s="81">
        <v>0</v>
      </c>
      <c r="I248" s="66" t="s">
        <v>532</v>
      </c>
    </row>
    <row r="249" spans="1:9" ht="15.75">
      <c r="A249" s="25" t="s">
        <v>386</v>
      </c>
      <c r="B249" s="26" t="s">
        <v>116</v>
      </c>
      <c r="C249" s="26" t="s">
        <v>111</v>
      </c>
      <c r="D249" s="26" t="s">
        <v>389</v>
      </c>
      <c r="E249" s="26" t="s">
        <v>126</v>
      </c>
      <c r="F249" s="79">
        <v>7600</v>
      </c>
      <c r="G249" s="79">
        <v>3000</v>
      </c>
      <c r="H249" s="81">
        <v>0</v>
      </c>
      <c r="I249" s="66" t="s">
        <v>532</v>
      </c>
    </row>
    <row r="250" spans="1:9" ht="15.75">
      <c r="A250" s="25" t="s">
        <v>386</v>
      </c>
      <c r="B250" s="26" t="s">
        <v>116</v>
      </c>
      <c r="C250" s="26" t="s">
        <v>111</v>
      </c>
      <c r="D250" s="26" t="s">
        <v>389</v>
      </c>
      <c r="E250" s="26" t="s">
        <v>137</v>
      </c>
      <c r="F250" s="79"/>
      <c r="G250" s="79"/>
      <c r="H250" s="81"/>
      <c r="I250" s="66" t="s">
        <v>532</v>
      </c>
    </row>
    <row r="251" spans="1:9" ht="15.75">
      <c r="A251" s="25" t="s">
        <v>248</v>
      </c>
      <c r="B251" s="26" t="s">
        <v>116</v>
      </c>
      <c r="C251" s="26" t="s">
        <v>111</v>
      </c>
      <c r="D251" s="26" t="s">
        <v>290</v>
      </c>
      <c r="E251" s="26"/>
      <c r="F251" s="79">
        <f>F252+F253</f>
        <v>0</v>
      </c>
      <c r="G251" s="79">
        <f>G252+G253</f>
        <v>0</v>
      </c>
      <c r="H251" s="81">
        <f>H252+H253</f>
        <v>0</v>
      </c>
    </row>
    <row r="252" spans="1:9" ht="63">
      <c r="A252" s="25" t="s">
        <v>272</v>
      </c>
      <c r="B252" s="26" t="s">
        <v>116</v>
      </c>
      <c r="C252" s="26" t="s">
        <v>111</v>
      </c>
      <c r="D252" s="26" t="s">
        <v>293</v>
      </c>
      <c r="E252" s="26" t="s">
        <v>126</v>
      </c>
      <c r="F252" s="79">
        <v>0</v>
      </c>
      <c r="G252" s="79">
        <v>0</v>
      </c>
      <c r="H252" s="81">
        <v>0</v>
      </c>
    </row>
    <row r="253" spans="1:9" ht="63">
      <c r="A253" s="25" t="s">
        <v>273</v>
      </c>
      <c r="B253" s="26" t="s">
        <v>116</v>
      </c>
      <c r="C253" s="26" t="s">
        <v>111</v>
      </c>
      <c r="D253" s="26" t="s">
        <v>293</v>
      </c>
      <c r="E253" s="26" t="s">
        <v>137</v>
      </c>
      <c r="F253" s="79">
        <v>0</v>
      </c>
      <c r="G253" s="79">
        <v>0</v>
      </c>
      <c r="H253" s="81">
        <v>0</v>
      </c>
    </row>
    <row r="254" spans="1:9" ht="15.75">
      <c r="A254" s="25" t="s">
        <v>274</v>
      </c>
      <c r="B254" s="26" t="s">
        <v>116</v>
      </c>
      <c r="C254" s="26" t="s">
        <v>111</v>
      </c>
      <c r="D254" s="26" t="s">
        <v>294</v>
      </c>
      <c r="E254" s="26"/>
      <c r="F254" s="79">
        <f>F255+F256</f>
        <v>0</v>
      </c>
      <c r="G254" s="79">
        <f>G255+G256</f>
        <v>0</v>
      </c>
      <c r="H254" s="81">
        <f>H255+H256</f>
        <v>0</v>
      </c>
    </row>
    <row r="255" spans="1:9" ht="63">
      <c r="A255" s="25" t="s">
        <v>275</v>
      </c>
      <c r="B255" s="26" t="s">
        <v>116</v>
      </c>
      <c r="C255" s="26" t="s">
        <v>111</v>
      </c>
      <c r="D255" s="26" t="s">
        <v>295</v>
      </c>
      <c r="E255" s="26" t="s">
        <v>126</v>
      </c>
      <c r="F255" s="79">
        <v>0</v>
      </c>
      <c r="G255" s="79">
        <v>0</v>
      </c>
      <c r="H255" s="81">
        <v>0</v>
      </c>
    </row>
    <row r="256" spans="1:9" ht="78.75">
      <c r="A256" s="25" t="s">
        <v>276</v>
      </c>
      <c r="B256" s="26" t="s">
        <v>116</v>
      </c>
      <c r="C256" s="26" t="s">
        <v>111</v>
      </c>
      <c r="D256" s="26" t="s">
        <v>295</v>
      </c>
      <c r="E256" s="26" t="s">
        <v>137</v>
      </c>
      <c r="F256" s="79">
        <v>0</v>
      </c>
      <c r="G256" s="79">
        <v>0</v>
      </c>
      <c r="H256" s="81">
        <v>0</v>
      </c>
    </row>
    <row r="257" spans="1:14" s="3" customFormat="1" ht="15.75">
      <c r="A257" s="23" t="s">
        <v>208</v>
      </c>
      <c r="B257" s="24" t="s">
        <v>116</v>
      </c>
      <c r="C257" s="24" t="s">
        <v>102</v>
      </c>
      <c r="D257" s="24"/>
      <c r="E257" s="24"/>
      <c r="F257" s="78">
        <f>F258+F266</f>
        <v>104114.49099999999</v>
      </c>
      <c r="G257" s="78">
        <f>G258+G266+G263</f>
        <v>88864.72</v>
      </c>
      <c r="H257" s="80">
        <f>H258+H266+H263</f>
        <v>91181.51999999999</v>
      </c>
      <c r="I257" s="65"/>
    </row>
    <row r="258" spans="1:14" s="4" customFormat="1" ht="31.5">
      <c r="A258" s="25" t="s">
        <v>419</v>
      </c>
      <c r="B258" s="26" t="s">
        <v>116</v>
      </c>
      <c r="C258" s="26" t="s">
        <v>102</v>
      </c>
      <c r="D258" s="26" t="s">
        <v>417</v>
      </c>
      <c r="E258" s="26"/>
      <c r="F258" s="79">
        <f>F259+F260+F261+F262+F263</f>
        <v>75913.990999999995</v>
      </c>
      <c r="G258" s="79">
        <f>G259+G260+G261+G262+G263</f>
        <v>62008.82</v>
      </c>
      <c r="H258" s="81">
        <f>H259+H260+H261+H262+H263</f>
        <v>62649.919999999998</v>
      </c>
      <c r="I258" s="61" t="s">
        <v>532</v>
      </c>
    </row>
    <row r="259" spans="1:14" ht="78.75">
      <c r="A259" s="25" t="s">
        <v>277</v>
      </c>
      <c r="B259" s="26" t="s">
        <v>116</v>
      </c>
      <c r="C259" s="26" t="s">
        <v>102</v>
      </c>
      <c r="D259" s="26" t="s">
        <v>418</v>
      </c>
      <c r="E259" s="26" t="s">
        <v>135</v>
      </c>
      <c r="F259" s="79">
        <v>47823</v>
      </c>
      <c r="G259" s="79">
        <v>49900</v>
      </c>
      <c r="H259" s="81">
        <v>50000</v>
      </c>
      <c r="I259" s="61" t="s">
        <v>532</v>
      </c>
    </row>
    <row r="260" spans="1:14" ht="47.25">
      <c r="A260" s="25" t="s">
        <v>278</v>
      </c>
      <c r="B260" s="26" t="s">
        <v>116</v>
      </c>
      <c r="C260" s="26" t="s">
        <v>102</v>
      </c>
      <c r="D260" s="26" t="s">
        <v>418</v>
      </c>
      <c r="E260" s="26" t="s">
        <v>126</v>
      </c>
      <c r="F260" s="79">
        <f>9559.691+102</f>
        <v>9661.6910000000007</v>
      </c>
      <c r="G260" s="79">
        <f>9702.52+1000-5125.7</f>
        <v>5576.8200000000006</v>
      </c>
      <c r="H260" s="81">
        <f>9859.92+1000-5220</f>
        <v>5639.92</v>
      </c>
      <c r="I260" s="61" t="s">
        <v>532</v>
      </c>
    </row>
    <row r="261" spans="1:14" ht="31.5">
      <c r="A261" s="25" t="s">
        <v>279</v>
      </c>
      <c r="B261" s="26" t="s">
        <v>116</v>
      </c>
      <c r="C261" s="26" t="s">
        <v>102</v>
      </c>
      <c r="D261" s="26" t="s">
        <v>418</v>
      </c>
      <c r="E261" s="26" t="s">
        <v>136</v>
      </c>
      <c r="F261" s="79"/>
      <c r="G261" s="79"/>
      <c r="H261" s="81"/>
      <c r="I261" s="61" t="s">
        <v>532</v>
      </c>
    </row>
    <row r="262" spans="1:14" ht="63">
      <c r="A262" s="30" t="s">
        <v>280</v>
      </c>
      <c r="B262" s="26" t="s">
        <v>116</v>
      </c>
      <c r="C262" s="26" t="s">
        <v>102</v>
      </c>
      <c r="D262" s="26" t="s">
        <v>418</v>
      </c>
      <c r="E262" s="26" t="s">
        <v>137</v>
      </c>
      <c r="F262" s="79">
        <v>18429.3</v>
      </c>
      <c r="G262" s="79">
        <f>16532-10000</f>
        <v>6532</v>
      </c>
      <c r="H262" s="81">
        <f>17010-10000</f>
        <v>7010</v>
      </c>
      <c r="I262" s="61" t="s">
        <v>532</v>
      </c>
    </row>
    <row r="263" spans="1:14" ht="15.75">
      <c r="A263" s="35" t="s">
        <v>390</v>
      </c>
      <c r="B263" s="26" t="s">
        <v>116</v>
      </c>
      <c r="C263" s="26" t="s">
        <v>102</v>
      </c>
      <c r="D263" s="24" t="s">
        <v>393</v>
      </c>
      <c r="E263" s="26"/>
      <c r="F263" s="78">
        <f>F264</f>
        <v>0</v>
      </c>
      <c r="G263" s="79">
        <v>0</v>
      </c>
      <c r="H263" s="81">
        <v>0</v>
      </c>
    </row>
    <row r="264" spans="1:14" ht="47.25">
      <c r="A264" s="36" t="s">
        <v>391</v>
      </c>
      <c r="B264" s="26" t="s">
        <v>116</v>
      </c>
      <c r="C264" s="26" t="s">
        <v>102</v>
      </c>
      <c r="D264" s="26" t="s">
        <v>393</v>
      </c>
      <c r="E264" s="26"/>
      <c r="F264" s="79">
        <f>F265</f>
        <v>0</v>
      </c>
      <c r="G264" s="79">
        <v>0</v>
      </c>
      <c r="H264" s="81">
        <v>0</v>
      </c>
    </row>
    <row r="265" spans="1:14" ht="78.75">
      <c r="A265" s="36" t="s">
        <v>392</v>
      </c>
      <c r="B265" s="26" t="s">
        <v>116</v>
      </c>
      <c r="C265" s="26" t="s">
        <v>102</v>
      </c>
      <c r="D265" s="26" t="s">
        <v>394</v>
      </c>
      <c r="E265" s="26" t="s">
        <v>137</v>
      </c>
      <c r="F265" s="79">
        <v>0</v>
      </c>
      <c r="G265" s="79">
        <v>0</v>
      </c>
      <c r="H265" s="81">
        <v>0</v>
      </c>
    </row>
    <row r="266" spans="1:14" ht="31.5">
      <c r="A266" s="25" t="s">
        <v>566</v>
      </c>
      <c r="B266" s="26" t="s">
        <v>116</v>
      </c>
      <c r="C266" s="26" t="s">
        <v>102</v>
      </c>
      <c r="D266" s="26" t="s">
        <v>66</v>
      </c>
      <c r="E266" s="26"/>
      <c r="F266" s="79">
        <f t="shared" ref="F266:H267" si="32">F267</f>
        <v>28200.5</v>
      </c>
      <c r="G266" s="79">
        <f t="shared" si="32"/>
        <v>26855.9</v>
      </c>
      <c r="H266" s="81">
        <f t="shared" si="32"/>
        <v>28531.599999999999</v>
      </c>
    </row>
    <row r="267" spans="1:14" ht="15.75">
      <c r="A267" s="25" t="s">
        <v>249</v>
      </c>
      <c r="B267" s="26" t="s">
        <v>116</v>
      </c>
      <c r="C267" s="26" t="s">
        <v>102</v>
      </c>
      <c r="D267" s="26" t="s">
        <v>67</v>
      </c>
      <c r="E267" s="26"/>
      <c r="F267" s="79">
        <f t="shared" si="32"/>
        <v>28200.5</v>
      </c>
      <c r="G267" s="79">
        <f t="shared" si="32"/>
        <v>26855.9</v>
      </c>
      <c r="H267" s="81">
        <f t="shared" si="32"/>
        <v>28531.599999999999</v>
      </c>
    </row>
    <row r="268" spans="1:14" ht="31.5">
      <c r="A268" s="25" t="s">
        <v>574</v>
      </c>
      <c r="B268" s="26" t="s">
        <v>116</v>
      </c>
      <c r="C268" s="26" t="s">
        <v>102</v>
      </c>
      <c r="D268" s="26" t="s">
        <v>177</v>
      </c>
      <c r="E268" s="26"/>
      <c r="F268" s="79">
        <f>F269+F270+F271</f>
        <v>28200.5</v>
      </c>
      <c r="G268" s="79">
        <f>G269+G270+G271</f>
        <v>26855.9</v>
      </c>
      <c r="H268" s="81">
        <f>H269+H270+H271</f>
        <v>28531.599999999999</v>
      </c>
      <c r="K268" s="13"/>
      <c r="L268" s="13"/>
      <c r="M268" s="13"/>
      <c r="N268" s="13"/>
    </row>
    <row r="269" spans="1:14" ht="78.75">
      <c r="A269" s="25" t="s">
        <v>250</v>
      </c>
      <c r="B269" s="26" t="s">
        <v>116</v>
      </c>
      <c r="C269" s="26" t="s">
        <v>102</v>
      </c>
      <c r="D269" s="26" t="s">
        <v>68</v>
      </c>
      <c r="E269" s="26" t="s">
        <v>135</v>
      </c>
      <c r="F269" s="79">
        <v>25531.8</v>
      </c>
      <c r="G269" s="79">
        <v>23623</v>
      </c>
      <c r="H269" s="81">
        <v>25278.799999999999</v>
      </c>
      <c r="K269" s="14"/>
      <c r="L269" s="14"/>
      <c r="M269" s="14"/>
      <c r="N269" s="13"/>
    </row>
    <row r="270" spans="1:14" ht="47.25">
      <c r="A270" s="25" t="s">
        <v>251</v>
      </c>
      <c r="B270" s="26" t="s">
        <v>116</v>
      </c>
      <c r="C270" s="26" t="s">
        <v>102</v>
      </c>
      <c r="D270" s="26" t="s">
        <v>68</v>
      </c>
      <c r="E270" s="26" t="s">
        <v>126</v>
      </c>
      <c r="F270" s="79">
        <v>2627.5</v>
      </c>
      <c r="G270" s="79">
        <v>3191.7</v>
      </c>
      <c r="H270" s="81">
        <v>3211.6</v>
      </c>
      <c r="K270" s="14"/>
      <c r="L270" s="14"/>
      <c r="M270" s="14"/>
      <c r="N270" s="13"/>
    </row>
    <row r="271" spans="1:14" ht="31.5">
      <c r="A271" s="25" t="s">
        <v>252</v>
      </c>
      <c r="B271" s="26" t="s">
        <v>116</v>
      </c>
      <c r="C271" s="26" t="s">
        <v>102</v>
      </c>
      <c r="D271" s="26" t="s">
        <v>68</v>
      </c>
      <c r="E271" s="26" t="s">
        <v>136</v>
      </c>
      <c r="F271" s="79">
        <v>41.2</v>
      </c>
      <c r="G271" s="79">
        <v>41.2</v>
      </c>
      <c r="H271" s="81">
        <v>41.2</v>
      </c>
      <c r="K271" s="14"/>
      <c r="L271" s="14"/>
      <c r="M271" s="14"/>
      <c r="N271" s="13"/>
    </row>
    <row r="272" spans="1:14" ht="21" customHeight="1">
      <c r="A272" s="23" t="s">
        <v>281</v>
      </c>
      <c r="B272" s="24" t="s">
        <v>116</v>
      </c>
      <c r="C272" s="24" t="s">
        <v>116</v>
      </c>
      <c r="D272" s="24"/>
      <c r="E272" s="24"/>
      <c r="F272" s="78">
        <f>F273+F288</f>
        <v>10082.200000000001</v>
      </c>
      <c r="G272" s="78">
        <f>G273+G288</f>
        <v>10462.299999999999</v>
      </c>
      <c r="H272" s="78">
        <f>H273+H288</f>
        <v>10638.3</v>
      </c>
      <c r="K272" s="13"/>
      <c r="L272" s="13"/>
      <c r="M272" s="13"/>
      <c r="N272" s="13"/>
    </row>
    <row r="273" spans="1:14" ht="47.25">
      <c r="A273" s="23" t="s">
        <v>567</v>
      </c>
      <c r="B273" s="24" t="s">
        <v>116</v>
      </c>
      <c r="C273" s="24" t="s">
        <v>116</v>
      </c>
      <c r="D273" s="24" t="s">
        <v>92</v>
      </c>
      <c r="E273" s="24"/>
      <c r="F273" s="79">
        <f>F274</f>
        <v>9632.2000000000007</v>
      </c>
      <c r="G273" s="79">
        <f t="shared" ref="G273:H273" si="33">G274</f>
        <v>10012.299999999999</v>
      </c>
      <c r="H273" s="79">
        <f t="shared" si="33"/>
        <v>10188.299999999999</v>
      </c>
      <c r="K273" s="13"/>
      <c r="L273" s="13"/>
      <c r="M273" s="13"/>
      <c r="N273" s="13"/>
    </row>
    <row r="274" spans="1:14" ht="47.25">
      <c r="A274" s="25" t="s">
        <v>347</v>
      </c>
      <c r="B274" s="26" t="s">
        <v>116</v>
      </c>
      <c r="C274" s="26" t="s">
        <v>116</v>
      </c>
      <c r="D274" s="26" t="s">
        <v>69</v>
      </c>
      <c r="E274" s="26"/>
      <c r="F274" s="79">
        <f>F275+F277+F280+F284+F281</f>
        <v>9632.2000000000007</v>
      </c>
      <c r="G274" s="79">
        <f t="shared" ref="G274:H274" si="34">G275+G277+G280+G284+G281</f>
        <v>10012.299999999999</v>
      </c>
      <c r="H274" s="79">
        <f t="shared" si="34"/>
        <v>10188.299999999999</v>
      </c>
    </row>
    <row r="275" spans="1:14" ht="31.5">
      <c r="A275" s="23" t="s">
        <v>348</v>
      </c>
      <c r="B275" s="24" t="s">
        <v>116</v>
      </c>
      <c r="C275" s="24" t="s">
        <v>116</v>
      </c>
      <c r="D275" s="24" t="s">
        <v>349</v>
      </c>
      <c r="E275" s="24"/>
      <c r="F275" s="78">
        <f>F276</f>
        <v>600</v>
      </c>
      <c r="G275" s="78">
        <f>G276</f>
        <v>600</v>
      </c>
      <c r="H275" s="80">
        <f>H276</f>
        <v>600</v>
      </c>
    </row>
    <row r="276" spans="1:14" ht="47.25">
      <c r="A276" s="25" t="s">
        <v>1</v>
      </c>
      <c r="B276" s="26" t="s">
        <v>116</v>
      </c>
      <c r="C276" s="26" t="s">
        <v>116</v>
      </c>
      <c r="D276" s="26" t="s">
        <v>350</v>
      </c>
      <c r="E276" s="26" t="s">
        <v>126</v>
      </c>
      <c r="F276" s="79">
        <v>600</v>
      </c>
      <c r="G276" s="79">
        <v>600</v>
      </c>
      <c r="H276" s="81">
        <v>600</v>
      </c>
    </row>
    <row r="277" spans="1:14" ht="63">
      <c r="A277" s="23" t="s">
        <v>51</v>
      </c>
      <c r="B277" s="24" t="s">
        <v>116</v>
      </c>
      <c r="C277" s="24" t="s">
        <v>116</v>
      </c>
      <c r="D277" s="24" t="s">
        <v>70</v>
      </c>
      <c r="E277" s="24"/>
      <c r="F277" s="78">
        <f>F278</f>
        <v>2210</v>
      </c>
      <c r="G277" s="78">
        <f>G278</f>
        <v>2210</v>
      </c>
      <c r="H277" s="80">
        <f>H278</f>
        <v>2210</v>
      </c>
    </row>
    <row r="278" spans="1:14" ht="31.5">
      <c r="A278" s="25" t="s">
        <v>211</v>
      </c>
      <c r="B278" s="26" t="s">
        <v>116</v>
      </c>
      <c r="C278" s="26" t="s">
        <v>116</v>
      </c>
      <c r="D278" s="26" t="s">
        <v>169</v>
      </c>
      <c r="E278" s="26" t="s">
        <v>126</v>
      </c>
      <c r="F278" s="79">
        <v>2210</v>
      </c>
      <c r="G278" s="79">
        <v>2210</v>
      </c>
      <c r="H278" s="79">
        <v>2210</v>
      </c>
    </row>
    <row r="279" spans="1:14" ht="31.5">
      <c r="A279" s="25" t="s">
        <v>351</v>
      </c>
      <c r="B279" s="24" t="s">
        <v>116</v>
      </c>
      <c r="C279" s="24" t="s">
        <v>116</v>
      </c>
      <c r="D279" s="24" t="s">
        <v>352</v>
      </c>
      <c r="E279" s="26"/>
      <c r="F279" s="79">
        <f>F280+F281</f>
        <v>280</v>
      </c>
      <c r="G279" s="79">
        <f>G280+G281</f>
        <v>280</v>
      </c>
      <c r="H279" s="81">
        <f>H280+H281</f>
        <v>280</v>
      </c>
    </row>
    <row r="280" spans="1:14" ht="47.25">
      <c r="A280" s="25" t="s">
        <v>0</v>
      </c>
      <c r="B280" s="26" t="s">
        <v>116</v>
      </c>
      <c r="C280" s="26" t="s">
        <v>116</v>
      </c>
      <c r="D280" s="26" t="s">
        <v>357</v>
      </c>
      <c r="E280" s="26" t="s">
        <v>126</v>
      </c>
      <c r="F280" s="79">
        <v>180</v>
      </c>
      <c r="G280" s="79">
        <v>180</v>
      </c>
      <c r="H280" s="79">
        <v>180</v>
      </c>
    </row>
    <row r="281" spans="1:14" ht="47.25">
      <c r="A281" s="25" t="s">
        <v>353</v>
      </c>
      <c r="B281" s="26" t="s">
        <v>116</v>
      </c>
      <c r="C281" s="26" t="s">
        <v>116</v>
      </c>
      <c r="D281" s="26" t="s">
        <v>358</v>
      </c>
      <c r="E281" s="26" t="s">
        <v>126</v>
      </c>
      <c r="F281" s="79">
        <v>100</v>
      </c>
      <c r="G281" s="79">
        <v>100</v>
      </c>
      <c r="H281" s="81">
        <v>100</v>
      </c>
    </row>
    <row r="282" spans="1:14" ht="31.5">
      <c r="A282" s="23" t="s">
        <v>354</v>
      </c>
      <c r="B282" s="24" t="s">
        <v>116</v>
      </c>
      <c r="C282" s="24" t="s">
        <v>116</v>
      </c>
      <c r="D282" s="24" t="s">
        <v>209</v>
      </c>
      <c r="E282" s="24"/>
      <c r="F282" s="78">
        <f>F283</f>
        <v>0</v>
      </c>
      <c r="G282" s="78">
        <f>G283</f>
        <v>0</v>
      </c>
      <c r="H282" s="80">
        <f>H283</f>
        <v>0</v>
      </c>
    </row>
    <row r="283" spans="1:14" ht="47.25">
      <c r="A283" s="25" t="s">
        <v>355</v>
      </c>
      <c r="B283" s="26" t="s">
        <v>116</v>
      </c>
      <c r="C283" s="26" t="s">
        <v>116</v>
      </c>
      <c r="D283" s="26" t="s">
        <v>210</v>
      </c>
      <c r="E283" s="26" t="s">
        <v>126</v>
      </c>
      <c r="F283" s="79">
        <v>0</v>
      </c>
      <c r="G283" s="79">
        <v>0</v>
      </c>
      <c r="H283" s="81">
        <v>0</v>
      </c>
    </row>
    <row r="284" spans="1:14" ht="31.5">
      <c r="A284" s="23" t="s">
        <v>501</v>
      </c>
      <c r="B284" s="24" t="s">
        <v>116</v>
      </c>
      <c r="C284" s="24" t="s">
        <v>116</v>
      </c>
      <c r="D284" s="24" t="s">
        <v>69</v>
      </c>
      <c r="E284" s="24"/>
      <c r="F284" s="78">
        <f>F285+F287</f>
        <v>6542.2</v>
      </c>
      <c r="G284" s="78">
        <f>G285+G287</f>
        <v>6922.3</v>
      </c>
      <c r="H284" s="78">
        <f>H285+H287</f>
        <v>7098.3</v>
      </c>
    </row>
    <row r="285" spans="1:14" ht="47.25">
      <c r="A285" s="25" t="s">
        <v>502</v>
      </c>
      <c r="B285" s="26" t="s">
        <v>116</v>
      </c>
      <c r="C285" s="26" t="s">
        <v>116</v>
      </c>
      <c r="D285" s="26" t="s">
        <v>358</v>
      </c>
      <c r="E285" s="26" t="s">
        <v>126</v>
      </c>
      <c r="F285" s="79">
        <v>5258.2</v>
      </c>
      <c r="G285" s="79">
        <v>5573.3</v>
      </c>
      <c r="H285" s="81">
        <v>5612.3</v>
      </c>
    </row>
    <row r="286" spans="1:14" ht="31.5">
      <c r="A286" s="23" t="s">
        <v>356</v>
      </c>
      <c r="B286" s="24" t="s">
        <v>116</v>
      </c>
      <c r="C286" s="24" t="s">
        <v>116</v>
      </c>
      <c r="D286" s="24" t="s">
        <v>359</v>
      </c>
      <c r="E286" s="24"/>
      <c r="F286" s="78">
        <f>F287</f>
        <v>1284</v>
      </c>
      <c r="G286" s="78">
        <f>G287</f>
        <v>1349</v>
      </c>
      <c r="H286" s="80">
        <f>H287</f>
        <v>1486</v>
      </c>
    </row>
    <row r="287" spans="1:14" ht="31.5">
      <c r="A287" s="25" t="s">
        <v>2</v>
      </c>
      <c r="B287" s="26" t="s">
        <v>116</v>
      </c>
      <c r="C287" s="26" t="s">
        <v>116</v>
      </c>
      <c r="D287" s="26" t="s">
        <v>360</v>
      </c>
      <c r="E287" s="26" t="s">
        <v>138</v>
      </c>
      <c r="F287" s="79">
        <v>1284</v>
      </c>
      <c r="G287" s="79">
        <v>1349</v>
      </c>
      <c r="H287" s="81">
        <v>1486</v>
      </c>
    </row>
    <row r="288" spans="1:14" ht="31.5">
      <c r="A288" s="23" t="s">
        <v>568</v>
      </c>
      <c r="B288" s="24" t="s">
        <v>116</v>
      </c>
      <c r="C288" s="24" t="s">
        <v>116</v>
      </c>
      <c r="D288" s="24" t="s">
        <v>480</v>
      </c>
      <c r="E288" s="24"/>
      <c r="F288" s="78">
        <f>F290+F291</f>
        <v>450</v>
      </c>
      <c r="G288" s="78">
        <f>G290+G291</f>
        <v>450</v>
      </c>
      <c r="H288" s="80">
        <f>H290+H291</f>
        <v>450</v>
      </c>
    </row>
    <row r="289" spans="1:13" ht="15.75">
      <c r="A289" s="27" t="s">
        <v>420</v>
      </c>
      <c r="B289" s="26" t="s">
        <v>116</v>
      </c>
      <c r="C289" s="26" t="s">
        <v>116</v>
      </c>
      <c r="D289" s="26" t="s">
        <v>6</v>
      </c>
      <c r="E289" s="26"/>
      <c r="F289" s="78">
        <f>F290+F291</f>
        <v>450</v>
      </c>
      <c r="G289" s="78">
        <f>G290+G291</f>
        <v>450</v>
      </c>
      <c r="H289" s="80">
        <f>H290+H291</f>
        <v>450</v>
      </c>
    </row>
    <row r="290" spans="1:13" ht="31.5">
      <c r="A290" s="27" t="s">
        <v>49</v>
      </c>
      <c r="B290" s="26" t="s">
        <v>116</v>
      </c>
      <c r="C290" s="26" t="s">
        <v>116</v>
      </c>
      <c r="D290" s="26" t="s">
        <v>196</v>
      </c>
      <c r="E290" s="26" t="s">
        <v>126</v>
      </c>
      <c r="F290" s="79">
        <v>270</v>
      </c>
      <c r="G290" s="79">
        <v>270</v>
      </c>
      <c r="H290" s="81">
        <v>270</v>
      </c>
    </row>
    <row r="291" spans="1:13" ht="31.5">
      <c r="A291" s="27" t="s">
        <v>48</v>
      </c>
      <c r="B291" s="26" t="s">
        <v>116</v>
      </c>
      <c r="C291" s="26" t="s">
        <v>116</v>
      </c>
      <c r="D291" s="26" t="s">
        <v>196</v>
      </c>
      <c r="E291" s="26" t="s">
        <v>138</v>
      </c>
      <c r="F291" s="79">
        <v>180</v>
      </c>
      <c r="G291" s="79">
        <v>180</v>
      </c>
      <c r="H291" s="81">
        <v>180</v>
      </c>
    </row>
    <row r="292" spans="1:13" ht="15.75">
      <c r="A292" s="23" t="s">
        <v>117</v>
      </c>
      <c r="B292" s="24" t="s">
        <v>116</v>
      </c>
      <c r="C292" s="24" t="s">
        <v>118</v>
      </c>
      <c r="D292" s="24"/>
      <c r="E292" s="24"/>
      <c r="F292" s="78">
        <f>F293+F311</f>
        <v>27589.9</v>
      </c>
      <c r="G292" s="78">
        <f>G293+G311</f>
        <v>1057189.5430000001</v>
      </c>
      <c r="H292" s="78">
        <f>H293+H311</f>
        <v>1058347.044</v>
      </c>
    </row>
    <row r="293" spans="1:13" ht="47.25">
      <c r="A293" s="25" t="s">
        <v>567</v>
      </c>
      <c r="B293" s="26" t="s">
        <v>116</v>
      </c>
      <c r="C293" s="26" t="s">
        <v>118</v>
      </c>
      <c r="D293" s="26" t="s">
        <v>92</v>
      </c>
      <c r="E293" s="26"/>
      <c r="F293" s="79">
        <f>F294+F304</f>
        <v>27589.9</v>
      </c>
      <c r="G293" s="79">
        <f>G294+G304</f>
        <v>28949.942999999999</v>
      </c>
      <c r="H293" s="81">
        <f>H294+H304</f>
        <v>30107.543999999998</v>
      </c>
    </row>
    <row r="294" spans="1:13" ht="31.5">
      <c r="A294" s="25" t="s">
        <v>253</v>
      </c>
      <c r="B294" s="26" t="s">
        <v>116</v>
      </c>
      <c r="C294" s="26" t="s">
        <v>111</v>
      </c>
      <c r="D294" s="26" t="s">
        <v>524</v>
      </c>
      <c r="E294" s="26"/>
      <c r="F294" s="79">
        <v>0</v>
      </c>
      <c r="G294" s="79">
        <f>G297+G295</f>
        <v>0</v>
      </c>
      <c r="H294" s="81">
        <f>H297+H295</f>
        <v>0</v>
      </c>
      <c r="K294" s="16"/>
      <c r="L294" s="16"/>
      <c r="M294" s="16"/>
    </row>
    <row r="295" spans="1:13" ht="15.75">
      <c r="A295" s="25" t="s">
        <v>248</v>
      </c>
      <c r="B295" s="26" t="s">
        <v>116</v>
      </c>
      <c r="C295" s="26" t="s">
        <v>118</v>
      </c>
      <c r="D295" s="26" t="s">
        <v>290</v>
      </c>
      <c r="E295" s="26"/>
      <c r="F295" s="79">
        <f>F296</f>
        <v>0</v>
      </c>
      <c r="G295" s="79">
        <f>G296</f>
        <v>0</v>
      </c>
      <c r="H295" s="81">
        <f>H296</f>
        <v>0</v>
      </c>
    </row>
    <row r="296" spans="1:13" ht="78.75">
      <c r="A296" s="25" t="s">
        <v>451</v>
      </c>
      <c r="B296" s="26" t="s">
        <v>116</v>
      </c>
      <c r="C296" s="26" t="s">
        <v>118</v>
      </c>
      <c r="D296" s="26" t="s">
        <v>450</v>
      </c>
      <c r="E296" s="26" t="s">
        <v>157</v>
      </c>
      <c r="F296" s="79">
        <v>0</v>
      </c>
      <c r="G296" s="79">
        <v>0</v>
      </c>
      <c r="H296" s="81">
        <v>0</v>
      </c>
    </row>
    <row r="297" spans="1:13" ht="31.5">
      <c r="A297" s="25" t="s">
        <v>282</v>
      </c>
      <c r="B297" s="26" t="s">
        <v>116</v>
      </c>
      <c r="C297" s="26" t="s">
        <v>118</v>
      </c>
      <c r="D297" s="26" t="s">
        <v>296</v>
      </c>
      <c r="E297" s="26"/>
      <c r="F297" s="79">
        <f>F299+F298</f>
        <v>0</v>
      </c>
      <c r="G297" s="79">
        <f>G299+G298</f>
        <v>0</v>
      </c>
      <c r="H297" s="81">
        <f>H299+H298</f>
        <v>0</v>
      </c>
    </row>
    <row r="298" spans="1:13" ht="78.75">
      <c r="A298" s="25" t="s">
        <v>283</v>
      </c>
      <c r="B298" s="26" t="s">
        <v>116</v>
      </c>
      <c r="C298" s="26" t="s">
        <v>118</v>
      </c>
      <c r="D298" s="26" t="s">
        <v>297</v>
      </c>
      <c r="E298" s="26" t="s">
        <v>137</v>
      </c>
      <c r="F298" s="79">
        <v>0</v>
      </c>
      <c r="G298" s="79">
        <v>0</v>
      </c>
      <c r="H298" s="81">
        <v>0</v>
      </c>
    </row>
    <row r="299" spans="1:13" ht="94.5">
      <c r="A299" s="25" t="s">
        <v>284</v>
      </c>
      <c r="B299" s="26" t="s">
        <v>116</v>
      </c>
      <c r="C299" s="26" t="s">
        <v>118</v>
      </c>
      <c r="D299" s="26" t="s">
        <v>298</v>
      </c>
      <c r="E299" s="26" t="s">
        <v>137</v>
      </c>
      <c r="F299" s="79">
        <v>0</v>
      </c>
      <c r="G299" s="79">
        <v>0</v>
      </c>
      <c r="H299" s="81">
        <v>0</v>
      </c>
    </row>
    <row r="300" spans="1:13" ht="47.25">
      <c r="A300" s="25" t="s">
        <v>567</v>
      </c>
      <c r="B300" s="26" t="s">
        <v>116</v>
      </c>
      <c r="C300" s="26" t="s">
        <v>118</v>
      </c>
      <c r="D300" s="26" t="s">
        <v>92</v>
      </c>
      <c r="E300" s="26"/>
      <c r="F300" s="79">
        <f>F301</f>
        <v>0</v>
      </c>
      <c r="G300" s="79">
        <v>0</v>
      </c>
      <c r="H300" s="81">
        <v>0</v>
      </c>
    </row>
    <row r="301" spans="1:13" ht="31.5">
      <c r="A301" s="25" t="s">
        <v>253</v>
      </c>
      <c r="B301" s="26" t="s">
        <v>116</v>
      </c>
      <c r="C301" s="26" t="s">
        <v>118</v>
      </c>
      <c r="D301" s="26" t="s">
        <v>77</v>
      </c>
      <c r="E301" s="26"/>
      <c r="F301" s="79">
        <f>F302</f>
        <v>0</v>
      </c>
      <c r="G301" s="79">
        <v>0</v>
      </c>
      <c r="H301" s="81">
        <v>0</v>
      </c>
    </row>
    <row r="302" spans="1:13" ht="47.25">
      <c r="A302" s="25" t="s">
        <v>395</v>
      </c>
      <c r="B302" s="26" t="s">
        <v>116</v>
      </c>
      <c r="C302" s="26" t="s">
        <v>118</v>
      </c>
      <c r="D302" s="26" t="s">
        <v>396</v>
      </c>
      <c r="E302" s="26"/>
      <c r="F302" s="79">
        <f>F303</f>
        <v>0</v>
      </c>
      <c r="G302" s="79">
        <v>0</v>
      </c>
      <c r="H302" s="81">
        <v>0</v>
      </c>
    </row>
    <row r="303" spans="1:13" ht="47.25">
      <c r="A303" s="25" t="s">
        <v>369</v>
      </c>
      <c r="B303" s="26" t="s">
        <v>116</v>
      </c>
      <c r="C303" s="26" t="s">
        <v>118</v>
      </c>
      <c r="D303" s="26" t="s">
        <v>397</v>
      </c>
      <c r="E303" s="26" t="s">
        <v>157</v>
      </c>
      <c r="F303" s="79">
        <v>0</v>
      </c>
      <c r="G303" s="79">
        <v>0</v>
      </c>
      <c r="H303" s="81">
        <v>0</v>
      </c>
    </row>
    <row r="304" spans="1:13" ht="47.25">
      <c r="A304" s="25" t="s">
        <v>285</v>
      </c>
      <c r="B304" s="26" t="s">
        <v>116</v>
      </c>
      <c r="C304" s="26" t="s">
        <v>118</v>
      </c>
      <c r="D304" s="26" t="s">
        <v>93</v>
      </c>
      <c r="E304" s="26"/>
      <c r="F304" s="79">
        <f>F305</f>
        <v>27589.9</v>
      </c>
      <c r="G304" s="79">
        <f>G305</f>
        <v>28949.942999999999</v>
      </c>
      <c r="H304" s="81">
        <f>H305</f>
        <v>30107.543999999998</v>
      </c>
    </row>
    <row r="305" spans="1:13" ht="94.5">
      <c r="A305" s="25" t="s">
        <v>286</v>
      </c>
      <c r="B305" s="26" t="s">
        <v>116</v>
      </c>
      <c r="C305" s="26" t="s">
        <v>118</v>
      </c>
      <c r="D305" s="26" t="s">
        <v>71</v>
      </c>
      <c r="E305" s="26"/>
      <c r="F305" s="79">
        <f>SUM(F306:F310)</f>
        <v>27589.9</v>
      </c>
      <c r="G305" s="79">
        <f>SUM(G306:G310)</f>
        <v>28949.942999999999</v>
      </c>
      <c r="H305" s="81">
        <f>SUM(H306:H310)</f>
        <v>30107.543999999998</v>
      </c>
    </row>
    <row r="306" spans="1:13" ht="78.75">
      <c r="A306" s="25" t="s">
        <v>13</v>
      </c>
      <c r="B306" s="26" t="s">
        <v>116</v>
      </c>
      <c r="C306" s="26" t="s">
        <v>118</v>
      </c>
      <c r="D306" s="26" t="s">
        <v>41</v>
      </c>
      <c r="E306" s="26" t="s">
        <v>135</v>
      </c>
      <c r="F306" s="79">
        <v>5483.49</v>
      </c>
      <c r="G306" s="79">
        <v>5764.643</v>
      </c>
      <c r="H306" s="81">
        <v>5995.2439999999997</v>
      </c>
    </row>
    <row r="307" spans="1:13" s="18" customFormat="1" ht="47.25">
      <c r="A307" s="25" t="s">
        <v>201</v>
      </c>
      <c r="B307" s="26" t="s">
        <v>116</v>
      </c>
      <c r="C307" s="26" t="s">
        <v>118</v>
      </c>
      <c r="D307" s="26" t="s">
        <v>41</v>
      </c>
      <c r="E307" s="26" t="s">
        <v>126</v>
      </c>
      <c r="F307" s="79">
        <v>130.81</v>
      </c>
      <c r="G307" s="79">
        <v>120.1</v>
      </c>
      <c r="H307" s="81">
        <v>124.4</v>
      </c>
      <c r="I307" s="61"/>
    </row>
    <row r="308" spans="1:13" ht="78.75">
      <c r="A308" s="25" t="s">
        <v>287</v>
      </c>
      <c r="B308" s="26" t="s">
        <v>116</v>
      </c>
      <c r="C308" s="26" t="s">
        <v>118</v>
      </c>
      <c r="D308" s="26" t="s">
        <v>197</v>
      </c>
      <c r="E308" s="26" t="s">
        <v>135</v>
      </c>
      <c r="F308" s="79">
        <v>18688.900000000001</v>
      </c>
      <c r="G308" s="79">
        <v>19647.849999999999</v>
      </c>
      <c r="H308" s="81">
        <v>20433.759999999998</v>
      </c>
    </row>
    <row r="309" spans="1:13" ht="47.25">
      <c r="A309" s="25" t="s">
        <v>288</v>
      </c>
      <c r="B309" s="26" t="s">
        <v>116</v>
      </c>
      <c r="C309" s="26" t="s">
        <v>118</v>
      </c>
      <c r="D309" s="26" t="s">
        <v>197</v>
      </c>
      <c r="E309" s="26" t="s">
        <v>126</v>
      </c>
      <c r="F309" s="79">
        <v>3286.7</v>
      </c>
      <c r="G309" s="79">
        <v>3417.35</v>
      </c>
      <c r="H309" s="81">
        <v>3554.14</v>
      </c>
    </row>
    <row r="310" spans="1:13" ht="31.5">
      <c r="A310" s="25" t="s">
        <v>289</v>
      </c>
      <c r="B310" s="26" t="s">
        <v>116</v>
      </c>
      <c r="C310" s="26" t="s">
        <v>118</v>
      </c>
      <c r="D310" s="26" t="s">
        <v>197</v>
      </c>
      <c r="E310" s="26" t="s">
        <v>136</v>
      </c>
      <c r="F310" s="79">
        <v>0</v>
      </c>
      <c r="G310" s="79">
        <v>0</v>
      </c>
      <c r="H310" s="81">
        <v>0</v>
      </c>
    </row>
    <row r="311" spans="1:13" ht="47.25">
      <c r="A311" s="25" t="s">
        <v>569</v>
      </c>
      <c r="B311" s="38"/>
      <c r="C311" s="38"/>
      <c r="D311" s="26" t="s">
        <v>166</v>
      </c>
      <c r="E311" s="26"/>
      <c r="F311" s="79">
        <f t="shared" ref="F311:G313" si="35">F312</f>
        <v>0</v>
      </c>
      <c r="G311" s="79">
        <f t="shared" si="35"/>
        <v>1028239.6</v>
      </c>
      <c r="H311" s="81">
        <f>H312</f>
        <v>1028239.5</v>
      </c>
      <c r="J311" s="16"/>
      <c r="K311" s="16"/>
      <c r="L311" s="16"/>
      <c r="M311" s="16"/>
    </row>
    <row r="312" spans="1:13" ht="31.5">
      <c r="A312" s="25" t="s">
        <v>323</v>
      </c>
      <c r="B312" s="38" t="s">
        <v>116</v>
      </c>
      <c r="C312" s="38" t="s">
        <v>118</v>
      </c>
      <c r="D312" s="26" t="s">
        <v>444</v>
      </c>
      <c r="E312" s="26"/>
      <c r="F312" s="79">
        <f t="shared" si="35"/>
        <v>0</v>
      </c>
      <c r="G312" s="79">
        <f t="shared" si="35"/>
        <v>1028239.6</v>
      </c>
      <c r="H312" s="81">
        <f>H313</f>
        <v>1028239.5</v>
      </c>
    </row>
    <row r="313" spans="1:13" ht="31.5">
      <c r="A313" s="25" t="s">
        <v>443</v>
      </c>
      <c r="B313" s="26" t="s">
        <v>116</v>
      </c>
      <c r="C313" s="26" t="s">
        <v>118</v>
      </c>
      <c r="D313" s="26" t="s">
        <v>444</v>
      </c>
      <c r="E313" s="26"/>
      <c r="F313" s="79">
        <f t="shared" si="35"/>
        <v>0</v>
      </c>
      <c r="G313" s="79">
        <f t="shared" si="35"/>
        <v>1028239.6</v>
      </c>
      <c r="H313" s="81">
        <f>H314</f>
        <v>1028239.5</v>
      </c>
    </row>
    <row r="314" spans="1:13" ht="15.75">
      <c r="A314" s="25" t="s">
        <v>449</v>
      </c>
      <c r="B314" s="26" t="s">
        <v>116</v>
      </c>
      <c r="C314" s="26" t="s">
        <v>118</v>
      </c>
      <c r="D314" s="26" t="s">
        <v>445</v>
      </c>
      <c r="E314" s="26" t="s">
        <v>157</v>
      </c>
      <c r="F314" s="79"/>
      <c r="G314" s="79">
        <v>1028239.6</v>
      </c>
      <c r="H314" s="81">
        <v>1028239.5</v>
      </c>
    </row>
    <row r="315" spans="1:13" ht="15.75">
      <c r="A315" s="23" t="s">
        <v>299</v>
      </c>
      <c r="B315" s="24" t="s">
        <v>119</v>
      </c>
      <c r="C315" s="24"/>
      <c r="D315" s="24"/>
      <c r="E315" s="24"/>
      <c r="F315" s="78">
        <f>F316+F337</f>
        <v>103730.51884999999</v>
      </c>
      <c r="G315" s="78">
        <f>G316+G337</f>
        <v>105505.40884999999</v>
      </c>
      <c r="H315" s="78">
        <f>H316+H337</f>
        <v>268783.04200000002</v>
      </c>
    </row>
    <row r="316" spans="1:13" ht="15.75">
      <c r="A316" s="23" t="s">
        <v>120</v>
      </c>
      <c r="B316" s="24" t="s">
        <v>119</v>
      </c>
      <c r="C316" s="24" t="s">
        <v>101</v>
      </c>
      <c r="D316" s="24"/>
      <c r="E316" s="24"/>
      <c r="F316" s="78">
        <f t="shared" ref="F316:H317" si="36">F317</f>
        <v>89546.558850000001</v>
      </c>
      <c r="G316" s="78">
        <f t="shared" si="36"/>
        <v>90598.10884999999</v>
      </c>
      <c r="H316" s="80">
        <f t="shared" si="36"/>
        <v>96490.44200000001</v>
      </c>
    </row>
    <row r="317" spans="1:13" ht="31.5">
      <c r="A317" s="25" t="s">
        <v>566</v>
      </c>
      <c r="B317" s="26" t="s">
        <v>119</v>
      </c>
      <c r="C317" s="26" t="s">
        <v>101</v>
      </c>
      <c r="D317" s="26" t="s">
        <v>66</v>
      </c>
      <c r="E317" s="26"/>
      <c r="F317" s="79">
        <f t="shared" si="36"/>
        <v>89546.558850000001</v>
      </c>
      <c r="G317" s="79">
        <f t="shared" si="36"/>
        <v>90598.10884999999</v>
      </c>
      <c r="H317" s="81">
        <f t="shared" si="36"/>
        <v>96490.44200000001</v>
      </c>
    </row>
    <row r="318" spans="1:13" ht="15.75">
      <c r="A318" s="25" t="s">
        <v>44</v>
      </c>
      <c r="B318" s="26" t="s">
        <v>119</v>
      </c>
      <c r="C318" s="26" t="s">
        <v>101</v>
      </c>
      <c r="D318" s="26" t="s">
        <v>72</v>
      </c>
      <c r="E318" s="26"/>
      <c r="F318" s="79">
        <f>F319+F326+F331+F333</f>
        <v>89546.558850000001</v>
      </c>
      <c r="G318" s="79">
        <f>G319+G326+G331+G333</f>
        <v>90598.10884999999</v>
      </c>
      <c r="H318" s="81">
        <f>H319+H326+H331+H333</f>
        <v>96490.44200000001</v>
      </c>
    </row>
    <row r="319" spans="1:13" ht="15.75">
      <c r="A319" s="25" t="s">
        <v>300</v>
      </c>
      <c r="B319" s="26" t="s">
        <v>119</v>
      </c>
      <c r="C319" s="26" t="s">
        <v>101</v>
      </c>
      <c r="D319" s="26" t="s">
        <v>75</v>
      </c>
      <c r="E319" s="26"/>
      <c r="F319" s="79">
        <f>F320+F321+F322+F323</f>
        <v>22377.308850000001</v>
      </c>
      <c r="G319" s="79">
        <f>G320+G321+G322+G323</f>
        <v>24102.208849999999</v>
      </c>
      <c r="H319" s="79">
        <f>H320+H321+H322+H323</f>
        <v>25044.842000000001</v>
      </c>
    </row>
    <row r="320" spans="1:13" ht="78.75">
      <c r="A320" s="25" t="s">
        <v>301</v>
      </c>
      <c r="B320" s="26" t="s">
        <v>119</v>
      </c>
      <c r="C320" s="26" t="s">
        <v>101</v>
      </c>
      <c r="D320" s="26" t="s">
        <v>76</v>
      </c>
      <c r="E320" s="26" t="s">
        <v>135</v>
      </c>
      <c r="F320" s="79">
        <v>19050.3</v>
      </c>
      <c r="G320" s="79">
        <v>19900</v>
      </c>
      <c r="H320" s="81">
        <v>20632</v>
      </c>
    </row>
    <row r="321" spans="1:14" ht="47.25">
      <c r="A321" s="25" t="s">
        <v>302</v>
      </c>
      <c r="B321" s="26" t="s">
        <v>119</v>
      </c>
      <c r="C321" s="26" t="s">
        <v>101</v>
      </c>
      <c r="D321" s="26" t="s">
        <v>76</v>
      </c>
      <c r="E321" s="26" t="s">
        <v>126</v>
      </c>
      <c r="F321" s="79">
        <v>3119.4</v>
      </c>
      <c r="G321" s="79">
        <v>3994.6</v>
      </c>
      <c r="H321" s="81">
        <v>4412.8419999999996</v>
      </c>
    </row>
    <row r="322" spans="1:14" ht="31.5">
      <c r="A322" s="25" t="s">
        <v>303</v>
      </c>
      <c r="B322" s="26" t="s">
        <v>119</v>
      </c>
      <c r="C322" s="26" t="s">
        <v>101</v>
      </c>
      <c r="D322" s="26" t="s">
        <v>76</v>
      </c>
      <c r="E322" s="26" t="s">
        <v>136</v>
      </c>
      <c r="F322" s="79"/>
      <c r="G322" s="79"/>
      <c r="H322" s="81"/>
    </row>
    <row r="323" spans="1:14" ht="15.75">
      <c r="A323" s="25" t="s">
        <v>540</v>
      </c>
      <c r="B323" s="38" t="s">
        <v>119</v>
      </c>
      <c r="C323" s="38" t="s">
        <v>101</v>
      </c>
      <c r="D323" s="26" t="s">
        <v>537</v>
      </c>
      <c r="E323" s="26"/>
      <c r="F323" s="79">
        <f t="shared" ref="F323:H324" si="37">F324</f>
        <v>207.60884999999999</v>
      </c>
      <c r="G323" s="79">
        <f t="shared" si="37"/>
        <v>207.60884999999999</v>
      </c>
      <c r="H323" s="79">
        <f t="shared" si="37"/>
        <v>0</v>
      </c>
    </row>
    <row r="324" spans="1:14" ht="31.5">
      <c r="A324" s="25" t="s">
        <v>538</v>
      </c>
      <c r="B324" s="38" t="s">
        <v>119</v>
      </c>
      <c r="C324" s="38" t="s">
        <v>101</v>
      </c>
      <c r="D324" s="26" t="s">
        <v>537</v>
      </c>
      <c r="E324" s="26"/>
      <c r="F324" s="79">
        <f t="shared" si="37"/>
        <v>207.60884999999999</v>
      </c>
      <c r="G324" s="79">
        <f t="shared" si="37"/>
        <v>207.60884999999999</v>
      </c>
      <c r="H324" s="79">
        <f t="shared" si="37"/>
        <v>0</v>
      </c>
    </row>
    <row r="325" spans="1:14" ht="47.25">
      <c r="A325" s="25" t="s">
        <v>539</v>
      </c>
      <c r="B325" s="38" t="s">
        <v>119</v>
      </c>
      <c r="C325" s="38" t="s">
        <v>101</v>
      </c>
      <c r="D325" s="26" t="s">
        <v>537</v>
      </c>
      <c r="E325" s="38">
        <v>200</v>
      </c>
      <c r="F325" s="79">
        <v>207.60884999999999</v>
      </c>
      <c r="G325" s="79">
        <v>207.60884999999999</v>
      </c>
      <c r="H325" s="81">
        <v>0</v>
      </c>
    </row>
    <row r="326" spans="1:14" ht="15.75">
      <c r="A326" s="25" t="s">
        <v>46</v>
      </c>
      <c r="B326" s="26" t="s">
        <v>119</v>
      </c>
      <c r="C326" s="26" t="s">
        <v>101</v>
      </c>
      <c r="D326" s="26" t="s">
        <v>73</v>
      </c>
      <c r="E326" s="26"/>
      <c r="F326" s="79">
        <f>SUM(F327:F330)+F335</f>
        <v>67169.25</v>
      </c>
      <c r="G326" s="79">
        <f>SUM(G327:G330)+G335</f>
        <v>66495.899999999994</v>
      </c>
      <c r="H326" s="79">
        <f>SUM(H327:H330)+H335</f>
        <v>71445.600000000006</v>
      </c>
    </row>
    <row r="327" spans="1:14" ht="78.75">
      <c r="A327" s="25" t="s">
        <v>304</v>
      </c>
      <c r="B327" s="26" t="s">
        <v>119</v>
      </c>
      <c r="C327" s="26" t="s">
        <v>101</v>
      </c>
      <c r="D327" s="26" t="s">
        <v>74</v>
      </c>
      <c r="E327" s="26" t="s">
        <v>135</v>
      </c>
      <c r="F327" s="79">
        <v>50550</v>
      </c>
      <c r="G327" s="79">
        <v>52300.4</v>
      </c>
      <c r="H327" s="81">
        <v>53100</v>
      </c>
    </row>
    <row r="328" spans="1:14" ht="47.25">
      <c r="A328" s="25" t="s">
        <v>305</v>
      </c>
      <c r="B328" s="26" t="s">
        <v>119</v>
      </c>
      <c r="C328" s="26" t="s">
        <v>101</v>
      </c>
      <c r="D328" s="26" t="s">
        <v>74</v>
      </c>
      <c r="E328" s="26" t="s">
        <v>126</v>
      </c>
      <c r="F328" s="79">
        <v>10436.950000000001</v>
      </c>
      <c r="G328" s="79">
        <v>11632</v>
      </c>
      <c r="H328" s="81">
        <v>11900</v>
      </c>
    </row>
    <row r="329" spans="1:14" ht="31.5">
      <c r="A329" s="25" t="s">
        <v>306</v>
      </c>
      <c r="B329" s="26" t="s">
        <v>119</v>
      </c>
      <c r="C329" s="26" t="s">
        <v>101</v>
      </c>
      <c r="D329" s="26" t="s">
        <v>74</v>
      </c>
      <c r="E329" s="26" t="s">
        <v>136</v>
      </c>
      <c r="F329" s="79">
        <v>1182.3</v>
      </c>
      <c r="G329" s="79">
        <v>2563.5</v>
      </c>
      <c r="H329" s="81">
        <v>2445.6</v>
      </c>
      <c r="I329" s="61" t="s">
        <v>466</v>
      </c>
    </row>
    <row r="330" spans="1:14" ht="63">
      <c r="A330" s="25" t="s">
        <v>307</v>
      </c>
      <c r="B330" s="26" t="s">
        <v>119</v>
      </c>
      <c r="C330" s="26" t="s">
        <v>101</v>
      </c>
      <c r="D330" s="26" t="s">
        <v>316</v>
      </c>
      <c r="E330" s="26" t="s">
        <v>126</v>
      </c>
      <c r="F330" s="79"/>
      <c r="G330" s="79">
        <v>0</v>
      </c>
      <c r="H330" s="81">
        <v>4000</v>
      </c>
    </row>
    <row r="331" spans="1:14" ht="15.75">
      <c r="A331" s="25" t="s">
        <v>308</v>
      </c>
      <c r="B331" s="26" t="s">
        <v>119</v>
      </c>
      <c r="C331" s="26" t="s">
        <v>101</v>
      </c>
      <c r="D331" s="26" t="s">
        <v>317</v>
      </c>
      <c r="E331" s="26"/>
      <c r="F331" s="79">
        <f>F332</f>
        <v>0</v>
      </c>
      <c r="G331" s="79">
        <f>G332</f>
        <v>0</v>
      </c>
      <c r="H331" s="81">
        <f>H332</f>
        <v>0</v>
      </c>
    </row>
    <row r="332" spans="1:14" ht="31.5">
      <c r="A332" s="25" t="s">
        <v>309</v>
      </c>
      <c r="B332" s="26" t="s">
        <v>119</v>
      </c>
      <c r="C332" s="26" t="s">
        <v>101</v>
      </c>
      <c r="D332" s="26" t="s">
        <v>318</v>
      </c>
      <c r="E332" s="26" t="s">
        <v>126</v>
      </c>
      <c r="F332" s="79">
        <v>0</v>
      </c>
      <c r="G332" s="79">
        <v>0</v>
      </c>
      <c r="H332" s="81">
        <v>0</v>
      </c>
    </row>
    <row r="333" spans="1:14" ht="15.75">
      <c r="A333" s="25" t="s">
        <v>310</v>
      </c>
      <c r="B333" s="26" t="s">
        <v>119</v>
      </c>
      <c r="C333" s="26" t="s">
        <v>101</v>
      </c>
      <c r="D333" s="26" t="s">
        <v>319</v>
      </c>
      <c r="E333" s="26"/>
      <c r="F333" s="79">
        <f>F334</f>
        <v>0</v>
      </c>
      <c r="G333" s="79">
        <f>G334</f>
        <v>0</v>
      </c>
      <c r="H333" s="81">
        <f>H334</f>
        <v>0</v>
      </c>
    </row>
    <row r="334" spans="1:14" ht="31.5">
      <c r="A334" s="25" t="s">
        <v>311</v>
      </c>
      <c r="B334" s="26" t="s">
        <v>119</v>
      </c>
      <c r="C334" s="26" t="s">
        <v>101</v>
      </c>
      <c r="D334" s="26" t="s">
        <v>320</v>
      </c>
      <c r="E334" s="26" t="s">
        <v>126</v>
      </c>
      <c r="F334" s="79">
        <v>0</v>
      </c>
      <c r="G334" s="79">
        <v>0</v>
      </c>
      <c r="H334" s="81">
        <v>0</v>
      </c>
    </row>
    <row r="335" spans="1:14" ht="31.5">
      <c r="A335" s="25" t="s">
        <v>409</v>
      </c>
      <c r="B335" s="26" t="s">
        <v>119</v>
      </c>
      <c r="C335" s="26" t="s">
        <v>101</v>
      </c>
      <c r="D335" s="26" t="s">
        <v>407</v>
      </c>
      <c r="E335" s="26"/>
      <c r="F335" s="79">
        <f>F336</f>
        <v>5000</v>
      </c>
      <c r="G335" s="79"/>
      <c r="H335" s="81"/>
      <c r="K335" s="18"/>
      <c r="L335" s="18"/>
      <c r="M335" s="18"/>
      <c r="N335" s="18"/>
    </row>
    <row r="336" spans="1:14" ht="47.25">
      <c r="A336" s="25" t="s">
        <v>408</v>
      </c>
      <c r="B336" s="26" t="s">
        <v>119</v>
      </c>
      <c r="C336" s="26" t="s">
        <v>101</v>
      </c>
      <c r="D336" s="26" t="s">
        <v>407</v>
      </c>
      <c r="E336" s="26" t="s">
        <v>126</v>
      </c>
      <c r="F336" s="79">
        <v>5000</v>
      </c>
      <c r="G336" s="79"/>
      <c r="H336" s="81"/>
      <c r="K336" s="93"/>
      <c r="L336" s="93"/>
      <c r="M336" s="93"/>
      <c r="N336" s="93"/>
    </row>
    <row r="337" spans="1:14" ht="15.75">
      <c r="A337" s="23" t="s">
        <v>8</v>
      </c>
      <c r="B337" s="24" t="s">
        <v>119</v>
      </c>
      <c r="C337" s="24" t="s">
        <v>103</v>
      </c>
      <c r="D337" s="24"/>
      <c r="E337" s="24"/>
      <c r="F337" s="78">
        <f>F338+F347</f>
        <v>14183.96</v>
      </c>
      <c r="G337" s="78">
        <f>G338+G347</f>
        <v>14907.300000000001</v>
      </c>
      <c r="H337" s="80">
        <f>H338+H347</f>
        <v>172292.6</v>
      </c>
      <c r="K337" s="18"/>
      <c r="L337" s="18"/>
      <c r="M337" s="18"/>
      <c r="N337" s="18"/>
    </row>
    <row r="338" spans="1:14" ht="31.5">
      <c r="A338" s="25" t="s">
        <v>570</v>
      </c>
      <c r="B338" s="26" t="s">
        <v>119</v>
      </c>
      <c r="C338" s="26" t="s">
        <v>103</v>
      </c>
      <c r="D338" s="26" t="s">
        <v>66</v>
      </c>
      <c r="E338" s="26"/>
      <c r="F338" s="79">
        <f>F339</f>
        <v>14183.96</v>
      </c>
      <c r="G338" s="79">
        <f>G339</f>
        <v>14907.300000000001</v>
      </c>
      <c r="H338" s="81">
        <f>H339</f>
        <v>15478.7</v>
      </c>
      <c r="K338" s="18"/>
      <c r="L338" s="18"/>
      <c r="M338" s="18"/>
      <c r="N338" s="18"/>
    </row>
    <row r="339" spans="1:14" ht="31.5">
      <c r="A339" s="25" t="s">
        <v>158</v>
      </c>
      <c r="B339" s="26" t="s">
        <v>119</v>
      </c>
      <c r="C339" s="26" t="s">
        <v>103</v>
      </c>
      <c r="D339" s="26" t="s">
        <v>159</v>
      </c>
      <c r="E339" s="26"/>
      <c r="F339" s="79">
        <f>F340+F343</f>
        <v>14183.96</v>
      </c>
      <c r="G339" s="79">
        <f>G340+G343</f>
        <v>14907.300000000001</v>
      </c>
      <c r="H339" s="81">
        <f>H340+H343</f>
        <v>15478.7</v>
      </c>
      <c r="K339" s="18"/>
      <c r="L339" s="18"/>
      <c r="M339" s="18"/>
      <c r="N339" s="18"/>
    </row>
    <row r="340" spans="1:14" ht="47.25">
      <c r="A340" s="25" t="s">
        <v>9</v>
      </c>
      <c r="B340" s="26" t="s">
        <v>119</v>
      </c>
      <c r="C340" s="26" t="s">
        <v>103</v>
      </c>
      <c r="D340" s="26" t="s">
        <v>160</v>
      </c>
      <c r="E340" s="26"/>
      <c r="F340" s="79">
        <f>F341+F342</f>
        <v>1854.66</v>
      </c>
      <c r="G340" s="79">
        <f>G341+G342</f>
        <v>1948.6</v>
      </c>
      <c r="H340" s="79">
        <f>H341+H342</f>
        <v>2003.6</v>
      </c>
    </row>
    <row r="341" spans="1:14" ht="78.75">
      <c r="A341" s="25" t="s">
        <v>13</v>
      </c>
      <c r="B341" s="26" t="s">
        <v>119</v>
      </c>
      <c r="C341" s="26" t="s">
        <v>103</v>
      </c>
      <c r="D341" s="26" t="s">
        <v>161</v>
      </c>
      <c r="E341" s="26" t="s">
        <v>135</v>
      </c>
      <c r="F341" s="79">
        <v>1832.66</v>
      </c>
      <c r="G341" s="79">
        <v>1926.6</v>
      </c>
      <c r="H341" s="81">
        <v>1981.6</v>
      </c>
    </row>
    <row r="342" spans="1:14" ht="47.25">
      <c r="A342" s="25" t="s">
        <v>312</v>
      </c>
      <c r="B342" s="26" t="s">
        <v>119</v>
      </c>
      <c r="C342" s="26" t="s">
        <v>103</v>
      </c>
      <c r="D342" s="26" t="s">
        <v>161</v>
      </c>
      <c r="E342" s="26" t="s">
        <v>126</v>
      </c>
      <c r="F342" s="79">
        <v>22</v>
      </c>
      <c r="G342" s="79">
        <v>22</v>
      </c>
      <c r="H342" s="81">
        <v>22</v>
      </c>
      <c r="K342" s="13"/>
      <c r="L342" s="13"/>
      <c r="M342" s="13"/>
      <c r="N342" s="13"/>
    </row>
    <row r="343" spans="1:14" ht="31.5">
      <c r="A343" s="25" t="s">
        <v>313</v>
      </c>
      <c r="B343" s="26" t="s">
        <v>119</v>
      </c>
      <c r="C343" s="26" t="s">
        <v>103</v>
      </c>
      <c r="D343" s="26" t="s">
        <v>65</v>
      </c>
      <c r="E343" s="26"/>
      <c r="F343" s="79">
        <f>F344+F345+F346</f>
        <v>12329.3</v>
      </c>
      <c r="G343" s="79">
        <f>G344+G345+G346</f>
        <v>12958.7</v>
      </c>
      <c r="H343" s="81">
        <f>H344+H345+H346</f>
        <v>13475.1</v>
      </c>
      <c r="K343" s="13"/>
      <c r="L343" s="13"/>
      <c r="M343" s="13"/>
      <c r="N343" s="13"/>
    </row>
    <row r="344" spans="1:14" ht="78.75">
      <c r="A344" s="25" t="s">
        <v>314</v>
      </c>
      <c r="B344" s="26" t="s">
        <v>119</v>
      </c>
      <c r="C344" s="26" t="s">
        <v>103</v>
      </c>
      <c r="D344" s="26" t="s">
        <v>176</v>
      </c>
      <c r="E344" s="26" t="s">
        <v>135</v>
      </c>
      <c r="F344" s="79">
        <v>6973</v>
      </c>
      <c r="G344" s="79">
        <v>7328.5</v>
      </c>
      <c r="H344" s="81">
        <v>7621</v>
      </c>
      <c r="K344" s="14"/>
      <c r="L344" s="15"/>
      <c r="M344" s="15"/>
      <c r="N344" s="13"/>
    </row>
    <row r="345" spans="1:14" ht="78.75">
      <c r="A345" s="25" t="s">
        <v>315</v>
      </c>
      <c r="B345" s="26" t="s">
        <v>119</v>
      </c>
      <c r="C345" s="26" t="s">
        <v>103</v>
      </c>
      <c r="D345" s="26" t="s">
        <v>212</v>
      </c>
      <c r="E345" s="26" t="s">
        <v>135</v>
      </c>
      <c r="F345" s="79">
        <v>5339.3</v>
      </c>
      <c r="G345" s="79">
        <v>5613.2</v>
      </c>
      <c r="H345" s="81">
        <v>5837.1</v>
      </c>
      <c r="J345" s="18"/>
      <c r="K345" s="14"/>
      <c r="L345" s="14"/>
      <c r="M345" s="14"/>
      <c r="N345" s="13"/>
    </row>
    <row r="346" spans="1:14" ht="47.25">
      <c r="A346" s="25" t="s">
        <v>17</v>
      </c>
      <c r="B346" s="26" t="s">
        <v>119</v>
      </c>
      <c r="C346" s="26" t="s">
        <v>103</v>
      </c>
      <c r="D346" s="26" t="s">
        <v>212</v>
      </c>
      <c r="E346" s="26" t="s">
        <v>126</v>
      </c>
      <c r="F346" s="79">
        <v>17</v>
      </c>
      <c r="G346" s="79">
        <v>17</v>
      </c>
      <c r="H346" s="81">
        <v>17</v>
      </c>
      <c r="J346" s="18"/>
      <c r="K346" s="14"/>
      <c r="L346" s="14"/>
      <c r="M346" s="14"/>
      <c r="N346" s="13"/>
    </row>
    <row r="347" spans="1:14" ht="47.25">
      <c r="A347" s="25" t="s">
        <v>474</v>
      </c>
      <c r="B347" s="26" t="s">
        <v>119</v>
      </c>
      <c r="C347" s="26" t="s">
        <v>103</v>
      </c>
      <c r="D347" s="26" t="s">
        <v>166</v>
      </c>
      <c r="E347" s="26"/>
      <c r="F347" s="79">
        <v>0</v>
      </c>
      <c r="G347" s="79">
        <f>G348</f>
        <v>0</v>
      </c>
      <c r="H347" s="81">
        <f>H348</f>
        <v>156813.9</v>
      </c>
      <c r="J347" s="18"/>
      <c r="K347" s="14"/>
      <c r="L347" s="14"/>
      <c r="M347" s="14"/>
      <c r="N347" s="13"/>
    </row>
    <row r="348" spans="1:14" ht="31.5">
      <c r="A348" s="25" t="s">
        <v>323</v>
      </c>
      <c r="B348" s="26" t="s">
        <v>119</v>
      </c>
      <c r="C348" s="26" t="s">
        <v>103</v>
      </c>
      <c r="D348" s="26" t="s">
        <v>167</v>
      </c>
      <c r="E348" s="26"/>
      <c r="F348" s="79">
        <v>0</v>
      </c>
      <c r="G348" s="79">
        <f>G349</f>
        <v>0</v>
      </c>
      <c r="H348" s="81">
        <f>H349</f>
        <v>156813.9</v>
      </c>
      <c r="J348" s="18"/>
      <c r="K348" s="14"/>
      <c r="L348" s="14"/>
      <c r="M348" s="14"/>
      <c r="N348" s="13"/>
    </row>
    <row r="349" spans="1:14" ht="31.5">
      <c r="A349" s="25" t="s">
        <v>443</v>
      </c>
      <c r="B349" s="26" t="s">
        <v>119</v>
      </c>
      <c r="C349" s="26" t="s">
        <v>103</v>
      </c>
      <c r="D349" s="26" t="s">
        <v>444</v>
      </c>
      <c r="E349" s="26"/>
      <c r="F349" s="79">
        <v>0</v>
      </c>
      <c r="G349" s="79">
        <v>0</v>
      </c>
      <c r="H349" s="81">
        <f>H350</f>
        <v>156813.9</v>
      </c>
      <c r="J349" s="18"/>
      <c r="K349" s="14"/>
      <c r="L349" s="14"/>
      <c r="M349" s="14"/>
      <c r="N349" s="13"/>
    </row>
    <row r="350" spans="1:14" ht="23.25">
      <c r="A350" s="25" t="s">
        <v>449</v>
      </c>
      <c r="B350" s="26" t="s">
        <v>119</v>
      </c>
      <c r="C350" s="26" t="s">
        <v>103</v>
      </c>
      <c r="D350" s="26" t="s">
        <v>445</v>
      </c>
      <c r="E350" s="26" t="s">
        <v>157</v>
      </c>
      <c r="F350" s="79">
        <v>0</v>
      </c>
      <c r="G350" s="79">
        <v>0</v>
      </c>
      <c r="H350" s="81">
        <v>156813.9</v>
      </c>
      <c r="J350" s="18"/>
      <c r="K350" s="14"/>
      <c r="L350" s="14"/>
      <c r="M350" s="14"/>
      <c r="N350" s="13"/>
    </row>
    <row r="351" spans="1:14" ht="15.75">
      <c r="A351" s="23" t="s">
        <v>121</v>
      </c>
      <c r="B351" s="24" t="s">
        <v>122</v>
      </c>
      <c r="C351" s="24"/>
      <c r="D351" s="24"/>
      <c r="E351" s="24"/>
      <c r="F351" s="78">
        <f>F352+F357+F370+F386</f>
        <v>60482.381539999995</v>
      </c>
      <c r="G351" s="78">
        <f>G352+G357+G370+G386</f>
        <v>56414.355630000005</v>
      </c>
      <c r="H351" s="80">
        <f>H352+H357+H370+H386</f>
        <v>57875.092229999995</v>
      </c>
      <c r="K351" s="13"/>
      <c r="L351" s="13"/>
      <c r="M351" s="13"/>
      <c r="N351" s="13"/>
    </row>
    <row r="352" spans="1:14" ht="15.75">
      <c r="A352" s="23" t="s">
        <v>123</v>
      </c>
      <c r="B352" s="24" t="s">
        <v>122</v>
      </c>
      <c r="C352" s="24" t="s">
        <v>101</v>
      </c>
      <c r="D352" s="24"/>
      <c r="E352" s="24"/>
      <c r="F352" s="78">
        <f t="shared" ref="F352:H355" si="38">F353</f>
        <v>5705.4</v>
      </c>
      <c r="G352" s="78">
        <f t="shared" si="38"/>
        <v>5762.4</v>
      </c>
      <c r="H352" s="80">
        <f t="shared" si="38"/>
        <v>5820.1</v>
      </c>
    </row>
    <row r="353" spans="1:8" ht="47.25">
      <c r="A353" s="25" t="s">
        <v>553</v>
      </c>
      <c r="B353" s="26" t="s">
        <v>122</v>
      </c>
      <c r="C353" s="26" t="s">
        <v>101</v>
      </c>
      <c r="D353" s="26" t="s">
        <v>142</v>
      </c>
      <c r="E353" s="26"/>
      <c r="F353" s="79">
        <f t="shared" si="38"/>
        <v>5705.4</v>
      </c>
      <c r="G353" s="79">
        <f t="shared" si="38"/>
        <v>5762.4</v>
      </c>
      <c r="H353" s="81">
        <f t="shared" si="38"/>
        <v>5820.1</v>
      </c>
    </row>
    <row r="354" spans="1:8" ht="31.5">
      <c r="A354" s="25" t="s">
        <v>199</v>
      </c>
      <c r="B354" s="26" t="s">
        <v>122</v>
      </c>
      <c r="C354" s="26" t="s">
        <v>101</v>
      </c>
      <c r="D354" s="26" t="s">
        <v>143</v>
      </c>
      <c r="E354" s="26"/>
      <c r="F354" s="79">
        <f t="shared" si="38"/>
        <v>5705.4</v>
      </c>
      <c r="G354" s="79">
        <f t="shared" si="38"/>
        <v>5762.4</v>
      </c>
      <c r="H354" s="81">
        <f t="shared" si="38"/>
        <v>5820.1</v>
      </c>
    </row>
    <row r="355" spans="1:8" ht="31.5">
      <c r="A355" s="25" t="s">
        <v>321</v>
      </c>
      <c r="B355" s="26" t="s">
        <v>122</v>
      </c>
      <c r="C355" s="26" t="s">
        <v>101</v>
      </c>
      <c r="D355" s="26" t="s">
        <v>50</v>
      </c>
      <c r="E355" s="26"/>
      <c r="F355" s="79">
        <f t="shared" si="38"/>
        <v>5705.4</v>
      </c>
      <c r="G355" s="79">
        <f t="shared" si="38"/>
        <v>5762.4</v>
      </c>
      <c r="H355" s="81">
        <f t="shared" si="38"/>
        <v>5820.1</v>
      </c>
    </row>
    <row r="356" spans="1:8" ht="31.5">
      <c r="A356" s="25" t="s">
        <v>322</v>
      </c>
      <c r="B356" s="26" t="s">
        <v>122</v>
      </c>
      <c r="C356" s="26" t="s">
        <v>101</v>
      </c>
      <c r="D356" s="26" t="s">
        <v>162</v>
      </c>
      <c r="E356" s="26" t="s">
        <v>138</v>
      </c>
      <c r="F356" s="79">
        <v>5705.4</v>
      </c>
      <c r="G356" s="79">
        <v>5762.4</v>
      </c>
      <c r="H356" s="81">
        <v>5820.1</v>
      </c>
    </row>
    <row r="357" spans="1:8" ht="15.75">
      <c r="A357" s="23" t="s">
        <v>125</v>
      </c>
      <c r="B357" s="24" t="s">
        <v>122</v>
      </c>
      <c r="C357" s="24" t="s">
        <v>102</v>
      </c>
      <c r="D357" s="24"/>
      <c r="E357" s="24"/>
      <c r="F357" s="78">
        <f>F358+F362+F366</f>
        <v>2245.12</v>
      </c>
      <c r="G357" s="78">
        <f>G358+G362+G366</f>
        <v>2053.96</v>
      </c>
      <c r="H357" s="78">
        <f>H358+H362+H366</f>
        <v>2053.96</v>
      </c>
    </row>
    <row r="358" spans="1:8" ht="47.25">
      <c r="A358" s="25" t="s">
        <v>569</v>
      </c>
      <c r="B358" s="26" t="s">
        <v>122</v>
      </c>
      <c r="C358" s="26" t="s">
        <v>102</v>
      </c>
      <c r="D358" s="26" t="s">
        <v>166</v>
      </c>
      <c r="E358" s="26"/>
      <c r="F358" s="79">
        <f t="shared" ref="F358:H359" si="39">F359</f>
        <v>191.16</v>
      </c>
      <c r="G358" s="79">
        <f t="shared" si="39"/>
        <v>0</v>
      </c>
      <c r="H358" s="81">
        <f t="shared" si="39"/>
        <v>0</v>
      </c>
    </row>
    <row r="359" spans="1:8" ht="31.5">
      <c r="A359" s="25" t="s">
        <v>323</v>
      </c>
      <c r="B359" s="26" t="s">
        <v>122</v>
      </c>
      <c r="C359" s="26" t="s">
        <v>102</v>
      </c>
      <c r="D359" s="26" t="s">
        <v>167</v>
      </c>
      <c r="E359" s="26"/>
      <c r="F359" s="79">
        <f t="shared" si="39"/>
        <v>191.16</v>
      </c>
      <c r="G359" s="79">
        <f t="shared" si="39"/>
        <v>0</v>
      </c>
      <c r="H359" s="79">
        <f t="shared" si="39"/>
        <v>0</v>
      </c>
    </row>
    <row r="360" spans="1:8" ht="47.25">
      <c r="A360" s="25" t="s">
        <v>324</v>
      </c>
      <c r="B360" s="26" t="s">
        <v>122</v>
      </c>
      <c r="C360" s="26" t="s">
        <v>102</v>
      </c>
      <c r="D360" s="26" t="s">
        <v>168</v>
      </c>
      <c r="E360" s="26"/>
      <c r="F360" s="79">
        <f>F361</f>
        <v>191.16</v>
      </c>
      <c r="G360" s="79">
        <v>0</v>
      </c>
      <c r="H360" s="81">
        <v>0</v>
      </c>
    </row>
    <row r="361" spans="1:8" ht="31.5">
      <c r="A361" s="25" t="s">
        <v>325</v>
      </c>
      <c r="B361" s="26" t="s">
        <v>122</v>
      </c>
      <c r="C361" s="26" t="s">
        <v>102</v>
      </c>
      <c r="D361" s="26" t="s">
        <v>452</v>
      </c>
      <c r="E361" s="26" t="s">
        <v>138</v>
      </c>
      <c r="F361" s="79">
        <v>191.16</v>
      </c>
      <c r="G361" s="79">
        <v>0</v>
      </c>
      <c r="H361" s="81">
        <v>0</v>
      </c>
    </row>
    <row r="362" spans="1:8" ht="47.25">
      <c r="A362" s="25" t="s">
        <v>557</v>
      </c>
      <c r="B362" s="26" t="s">
        <v>122</v>
      </c>
      <c r="C362" s="26" t="s">
        <v>102</v>
      </c>
      <c r="D362" s="26" t="s">
        <v>142</v>
      </c>
      <c r="E362" s="26"/>
      <c r="F362" s="79">
        <f t="shared" ref="F362:H364" si="40">F363</f>
        <v>66.7</v>
      </c>
      <c r="G362" s="79">
        <f t="shared" si="40"/>
        <v>66.7</v>
      </c>
      <c r="H362" s="81">
        <f t="shared" si="40"/>
        <v>66.7</v>
      </c>
    </row>
    <row r="363" spans="1:8" ht="31.5">
      <c r="A363" s="25" t="s">
        <v>199</v>
      </c>
      <c r="B363" s="26" t="s">
        <v>122</v>
      </c>
      <c r="C363" s="26" t="s">
        <v>102</v>
      </c>
      <c r="D363" s="26" t="s">
        <v>143</v>
      </c>
      <c r="E363" s="26"/>
      <c r="F363" s="79">
        <f t="shared" si="40"/>
        <v>66.7</v>
      </c>
      <c r="G363" s="79">
        <f t="shared" si="40"/>
        <v>66.7</v>
      </c>
      <c r="H363" s="81">
        <f t="shared" si="40"/>
        <v>66.7</v>
      </c>
    </row>
    <row r="364" spans="1:8" ht="31.5">
      <c r="A364" s="25" t="s">
        <v>326</v>
      </c>
      <c r="B364" s="26" t="s">
        <v>122</v>
      </c>
      <c r="C364" s="26" t="s">
        <v>102</v>
      </c>
      <c r="D364" s="26" t="s">
        <v>163</v>
      </c>
      <c r="E364" s="26"/>
      <c r="F364" s="79">
        <f t="shared" si="40"/>
        <v>66.7</v>
      </c>
      <c r="G364" s="79">
        <f t="shared" si="40"/>
        <v>66.7</v>
      </c>
      <c r="H364" s="81">
        <f t="shared" si="40"/>
        <v>66.7</v>
      </c>
    </row>
    <row r="365" spans="1:8" ht="31.5">
      <c r="A365" s="25" t="s">
        <v>327</v>
      </c>
      <c r="B365" s="26" t="s">
        <v>122</v>
      </c>
      <c r="C365" s="26" t="s">
        <v>102</v>
      </c>
      <c r="D365" s="26" t="s">
        <v>164</v>
      </c>
      <c r="E365" s="26" t="s">
        <v>138</v>
      </c>
      <c r="F365" s="79">
        <v>66.7</v>
      </c>
      <c r="G365" s="79">
        <v>66.7</v>
      </c>
      <c r="H365" s="81">
        <v>66.7</v>
      </c>
    </row>
    <row r="366" spans="1:8" ht="47.25">
      <c r="A366" s="25" t="s">
        <v>555</v>
      </c>
      <c r="B366" s="38">
        <v>10</v>
      </c>
      <c r="C366" s="38" t="s">
        <v>102</v>
      </c>
      <c r="D366" s="26" t="s">
        <v>142</v>
      </c>
      <c r="E366" s="26"/>
      <c r="F366" s="79">
        <f t="shared" ref="F366:H368" si="41">F367</f>
        <v>1987.26</v>
      </c>
      <c r="G366" s="79">
        <f t="shared" si="41"/>
        <v>1987.26</v>
      </c>
      <c r="H366" s="81">
        <f t="shared" si="41"/>
        <v>1987.26</v>
      </c>
    </row>
    <row r="367" spans="1:8" ht="31.5">
      <c r="A367" s="25" t="s">
        <v>199</v>
      </c>
      <c r="B367" s="38" t="s">
        <v>122</v>
      </c>
      <c r="C367" s="38" t="s">
        <v>102</v>
      </c>
      <c r="D367" s="26" t="s">
        <v>143</v>
      </c>
      <c r="E367" s="26"/>
      <c r="F367" s="79">
        <f t="shared" si="41"/>
        <v>1987.26</v>
      </c>
      <c r="G367" s="79">
        <f t="shared" si="41"/>
        <v>1987.26</v>
      </c>
      <c r="H367" s="81">
        <f t="shared" si="41"/>
        <v>1987.26</v>
      </c>
    </row>
    <row r="368" spans="1:8" ht="31.5">
      <c r="A368" s="25" t="s">
        <v>513</v>
      </c>
      <c r="B368" s="38" t="s">
        <v>122</v>
      </c>
      <c r="C368" s="38" t="s">
        <v>102</v>
      </c>
      <c r="D368" s="26" t="s">
        <v>515</v>
      </c>
      <c r="E368" s="26"/>
      <c r="F368" s="79">
        <f t="shared" si="41"/>
        <v>1987.26</v>
      </c>
      <c r="G368" s="79">
        <f t="shared" si="41"/>
        <v>1987.26</v>
      </c>
      <c r="H368" s="81">
        <f t="shared" si="41"/>
        <v>1987.26</v>
      </c>
    </row>
    <row r="369" spans="1:8" ht="31.5">
      <c r="A369" s="25" t="s">
        <v>514</v>
      </c>
      <c r="B369" s="38" t="s">
        <v>122</v>
      </c>
      <c r="C369" s="38" t="s">
        <v>102</v>
      </c>
      <c r="D369" s="26" t="s">
        <v>515</v>
      </c>
      <c r="E369" s="38">
        <v>300</v>
      </c>
      <c r="F369" s="79">
        <v>1987.26</v>
      </c>
      <c r="G369" s="79">
        <v>1987.26</v>
      </c>
      <c r="H369" s="81">
        <v>1987.26</v>
      </c>
    </row>
    <row r="370" spans="1:8" ht="15.75">
      <c r="A370" s="23" t="s">
        <v>127</v>
      </c>
      <c r="B370" s="24" t="s">
        <v>122</v>
      </c>
      <c r="C370" s="24" t="s">
        <v>103</v>
      </c>
      <c r="D370" s="24"/>
      <c r="E370" s="24"/>
      <c r="F370" s="78">
        <f>F371+F382</f>
        <v>50538.361539999998</v>
      </c>
      <c r="G370" s="78">
        <f>G371+G382</f>
        <v>46604.495630000005</v>
      </c>
      <c r="H370" s="80">
        <f>H371+H382</f>
        <v>48007.532229999997</v>
      </c>
    </row>
    <row r="371" spans="1:8" ht="47.25">
      <c r="A371" s="25" t="s">
        <v>476</v>
      </c>
      <c r="B371" s="26" t="s">
        <v>122</v>
      </c>
      <c r="C371" s="26" t="s">
        <v>103</v>
      </c>
      <c r="D371" s="26" t="s">
        <v>92</v>
      </c>
      <c r="E371" s="26"/>
      <c r="F371" s="79">
        <f t="shared" ref="F371:H372" si="42">F372</f>
        <v>20300.400000000001</v>
      </c>
      <c r="G371" s="79">
        <f t="shared" si="42"/>
        <v>21356.800000000003</v>
      </c>
      <c r="H371" s="81">
        <f t="shared" si="42"/>
        <v>22166.699999999997</v>
      </c>
    </row>
    <row r="372" spans="1:8" ht="31.5">
      <c r="A372" s="25" t="s">
        <v>330</v>
      </c>
      <c r="B372" s="26" t="s">
        <v>122</v>
      </c>
      <c r="C372" s="26" t="s">
        <v>103</v>
      </c>
      <c r="D372" s="26" t="s">
        <v>61</v>
      </c>
      <c r="E372" s="26"/>
      <c r="F372" s="79">
        <f t="shared" si="42"/>
        <v>20300.400000000001</v>
      </c>
      <c r="G372" s="79">
        <f t="shared" si="42"/>
        <v>21356.800000000003</v>
      </c>
      <c r="H372" s="81">
        <f t="shared" si="42"/>
        <v>22166.699999999997</v>
      </c>
    </row>
    <row r="373" spans="1:8" ht="78.75">
      <c r="A373" s="25" t="s">
        <v>331</v>
      </c>
      <c r="B373" s="26" t="s">
        <v>122</v>
      </c>
      <c r="C373" s="26" t="s">
        <v>103</v>
      </c>
      <c r="D373" s="26" t="s">
        <v>398</v>
      </c>
      <c r="E373" s="26"/>
      <c r="F373" s="79">
        <f>SUM(F374:F377)+F381</f>
        <v>20300.400000000001</v>
      </c>
      <c r="G373" s="79">
        <f>SUM(G374:G377)+G381</f>
        <v>21356.800000000003</v>
      </c>
      <c r="H373" s="81">
        <f>SUM(H374:H377)+H381</f>
        <v>22166.699999999997</v>
      </c>
    </row>
    <row r="374" spans="1:8" ht="47.25">
      <c r="A374" s="25" t="s">
        <v>10</v>
      </c>
      <c r="B374" s="26" t="s">
        <v>122</v>
      </c>
      <c r="C374" s="26" t="s">
        <v>103</v>
      </c>
      <c r="D374" s="26" t="s">
        <v>399</v>
      </c>
      <c r="E374" s="26" t="s">
        <v>138</v>
      </c>
      <c r="F374" s="79">
        <v>0</v>
      </c>
      <c r="G374" s="79">
        <v>0</v>
      </c>
      <c r="H374" s="81">
        <v>0</v>
      </c>
    </row>
    <row r="375" spans="1:8" ht="78.75">
      <c r="A375" s="25" t="s">
        <v>332</v>
      </c>
      <c r="B375" s="26" t="s">
        <v>122</v>
      </c>
      <c r="C375" s="26" t="s">
        <v>103</v>
      </c>
      <c r="D375" s="26" t="s">
        <v>400</v>
      </c>
      <c r="E375" s="26" t="s">
        <v>138</v>
      </c>
      <c r="F375" s="79">
        <v>757</v>
      </c>
      <c r="G375" s="79">
        <v>757</v>
      </c>
      <c r="H375" s="81">
        <v>757</v>
      </c>
    </row>
    <row r="376" spans="1:8" ht="78.75">
      <c r="A376" s="25" t="s">
        <v>332</v>
      </c>
      <c r="B376" s="26" t="s">
        <v>122</v>
      </c>
      <c r="C376" s="26" t="s">
        <v>103</v>
      </c>
      <c r="D376" s="26" t="s">
        <v>400</v>
      </c>
      <c r="E376" s="38">
        <v>600</v>
      </c>
      <c r="F376" s="79"/>
      <c r="G376" s="79"/>
      <c r="H376" s="81"/>
    </row>
    <row r="377" spans="1:8" ht="63">
      <c r="A377" s="25" t="s">
        <v>3</v>
      </c>
      <c r="B377" s="26" t="s">
        <v>122</v>
      </c>
      <c r="C377" s="26" t="s">
        <v>103</v>
      </c>
      <c r="D377" s="26" t="s">
        <v>401</v>
      </c>
      <c r="E377" s="26" t="s">
        <v>138</v>
      </c>
      <c r="F377" s="79">
        <f>F378+F379+F380</f>
        <v>19207.400000000001</v>
      </c>
      <c r="G377" s="79">
        <f>G378+G379+G380</f>
        <v>20263.800000000003</v>
      </c>
      <c r="H377" s="79">
        <f>H378+H379+H380</f>
        <v>21073.699999999997</v>
      </c>
    </row>
    <row r="378" spans="1:8" ht="63">
      <c r="A378" s="25" t="s">
        <v>384</v>
      </c>
      <c r="B378" s="26" t="s">
        <v>122</v>
      </c>
      <c r="C378" s="26" t="s">
        <v>103</v>
      </c>
      <c r="D378" s="26" t="s">
        <v>402</v>
      </c>
      <c r="E378" s="26" t="s">
        <v>138</v>
      </c>
      <c r="F378" s="79">
        <v>3864.7</v>
      </c>
      <c r="G378" s="79">
        <v>4077.2</v>
      </c>
      <c r="H378" s="81">
        <v>4240.2</v>
      </c>
    </row>
    <row r="379" spans="1:8" ht="63">
      <c r="A379" s="25" t="s">
        <v>19</v>
      </c>
      <c r="B379" s="26" t="s">
        <v>122</v>
      </c>
      <c r="C379" s="26" t="s">
        <v>103</v>
      </c>
      <c r="D379" s="26" t="s">
        <v>403</v>
      </c>
      <c r="E379" s="26" t="s">
        <v>138</v>
      </c>
      <c r="F379" s="79">
        <v>2746.7</v>
      </c>
      <c r="G379" s="79">
        <v>2897.9</v>
      </c>
      <c r="H379" s="81">
        <v>3013.6</v>
      </c>
    </row>
    <row r="380" spans="1:8" ht="63">
      <c r="A380" s="25" t="s">
        <v>333</v>
      </c>
      <c r="B380" s="26" t="s">
        <v>122</v>
      </c>
      <c r="C380" s="26" t="s">
        <v>103</v>
      </c>
      <c r="D380" s="28" t="s">
        <v>404</v>
      </c>
      <c r="E380" s="26" t="s">
        <v>138</v>
      </c>
      <c r="F380" s="79">
        <v>12596</v>
      </c>
      <c r="G380" s="79">
        <v>13288.7</v>
      </c>
      <c r="H380" s="81">
        <v>13819.9</v>
      </c>
    </row>
    <row r="381" spans="1:8" ht="31.5">
      <c r="A381" s="25" t="s">
        <v>62</v>
      </c>
      <c r="B381" s="26" t="s">
        <v>122</v>
      </c>
      <c r="C381" s="26" t="s">
        <v>103</v>
      </c>
      <c r="D381" s="26" t="s">
        <v>405</v>
      </c>
      <c r="E381" s="26" t="s">
        <v>138</v>
      </c>
      <c r="F381" s="79">
        <v>336</v>
      </c>
      <c r="G381" s="79">
        <v>336</v>
      </c>
      <c r="H381" s="81">
        <v>336</v>
      </c>
    </row>
    <row r="382" spans="1:8" ht="47.25">
      <c r="A382" s="25" t="s">
        <v>552</v>
      </c>
      <c r="B382" s="26" t="s">
        <v>122</v>
      </c>
      <c r="C382" s="26" t="s">
        <v>103</v>
      </c>
      <c r="D382" s="26" t="s">
        <v>142</v>
      </c>
      <c r="E382" s="26"/>
      <c r="F382" s="79">
        <f t="shared" ref="F382:H384" si="43">F383</f>
        <v>30237.96154</v>
      </c>
      <c r="G382" s="79">
        <f t="shared" si="43"/>
        <v>25247.695629999998</v>
      </c>
      <c r="H382" s="81">
        <f t="shared" si="43"/>
        <v>25840.83223</v>
      </c>
    </row>
    <row r="383" spans="1:8" ht="31.5">
      <c r="A383" s="25" t="s">
        <v>199</v>
      </c>
      <c r="B383" s="26" t="s">
        <v>122</v>
      </c>
      <c r="C383" s="26" t="s">
        <v>103</v>
      </c>
      <c r="D383" s="26" t="s">
        <v>143</v>
      </c>
      <c r="E383" s="26"/>
      <c r="F383" s="79">
        <f>F384</f>
        <v>30237.96154</v>
      </c>
      <c r="G383" s="79">
        <f t="shared" si="43"/>
        <v>25247.695629999998</v>
      </c>
      <c r="H383" s="81">
        <f t="shared" si="43"/>
        <v>25840.83223</v>
      </c>
    </row>
    <row r="384" spans="1:8" ht="15.75">
      <c r="A384" s="25" t="s">
        <v>60</v>
      </c>
      <c r="B384" s="26" t="s">
        <v>122</v>
      </c>
      <c r="C384" s="26" t="s">
        <v>103</v>
      </c>
      <c r="D384" s="26" t="s">
        <v>165</v>
      </c>
      <c r="E384" s="26"/>
      <c r="F384" s="79">
        <f>F385</f>
        <v>30237.96154</v>
      </c>
      <c r="G384" s="79">
        <f t="shared" si="43"/>
        <v>25247.695629999998</v>
      </c>
      <c r="H384" s="81">
        <f t="shared" si="43"/>
        <v>25840.83223</v>
      </c>
    </row>
    <row r="385" spans="1:8" ht="31.5">
      <c r="A385" s="25" t="s">
        <v>328</v>
      </c>
      <c r="B385" s="26" t="s">
        <v>122</v>
      </c>
      <c r="C385" s="26" t="s">
        <v>103</v>
      </c>
      <c r="D385" s="26" t="s">
        <v>484</v>
      </c>
      <c r="E385" s="26" t="s">
        <v>138</v>
      </c>
      <c r="F385" s="79">
        <f>22237.96154+8000</f>
        <v>30237.96154</v>
      </c>
      <c r="G385" s="79">
        <f>19247.69563+6000</f>
        <v>25247.695629999998</v>
      </c>
      <c r="H385" s="81">
        <f>19840.83223+6000</f>
        <v>25840.83223</v>
      </c>
    </row>
    <row r="386" spans="1:8" ht="15.75">
      <c r="A386" s="23" t="s">
        <v>128</v>
      </c>
      <c r="B386" s="24" t="s">
        <v>122</v>
      </c>
      <c r="C386" s="24" t="s">
        <v>104</v>
      </c>
      <c r="D386" s="24"/>
      <c r="E386" s="24"/>
      <c r="F386" s="78">
        <f>F387</f>
        <v>1993.5</v>
      </c>
      <c r="G386" s="78">
        <f>G387</f>
        <v>1993.5</v>
      </c>
      <c r="H386" s="80">
        <f>H387</f>
        <v>1993.5</v>
      </c>
    </row>
    <row r="387" spans="1:8" ht="47.25">
      <c r="A387" s="25" t="s">
        <v>471</v>
      </c>
      <c r="B387" s="26" t="s">
        <v>122</v>
      </c>
      <c r="C387" s="26" t="s">
        <v>104</v>
      </c>
      <c r="D387" s="26" t="s">
        <v>142</v>
      </c>
      <c r="E387" s="26"/>
      <c r="F387" s="79">
        <f t="shared" ref="F387:H389" si="44">F388</f>
        <v>1993.5</v>
      </c>
      <c r="G387" s="79">
        <f t="shared" si="44"/>
        <v>1993.5</v>
      </c>
      <c r="H387" s="81">
        <f t="shared" si="44"/>
        <v>1993.5</v>
      </c>
    </row>
    <row r="388" spans="1:8" ht="31.5">
      <c r="A388" s="25" t="s">
        <v>199</v>
      </c>
      <c r="B388" s="26" t="s">
        <v>122</v>
      </c>
      <c r="C388" s="26" t="s">
        <v>104</v>
      </c>
      <c r="D388" s="26" t="s">
        <v>143</v>
      </c>
      <c r="E388" s="26"/>
      <c r="F388" s="79">
        <f t="shared" si="44"/>
        <v>1993.5</v>
      </c>
      <c r="G388" s="79">
        <f t="shared" si="44"/>
        <v>1993.5</v>
      </c>
      <c r="H388" s="81">
        <f t="shared" si="44"/>
        <v>1993.5</v>
      </c>
    </row>
    <row r="389" spans="1:8" ht="15.75">
      <c r="A389" s="25" t="s">
        <v>329</v>
      </c>
      <c r="B389" s="26" t="s">
        <v>122</v>
      </c>
      <c r="C389" s="26" t="s">
        <v>104</v>
      </c>
      <c r="D389" s="26" t="s">
        <v>63</v>
      </c>
      <c r="E389" s="26"/>
      <c r="F389" s="79">
        <f t="shared" si="44"/>
        <v>1993.5</v>
      </c>
      <c r="G389" s="79">
        <f t="shared" si="44"/>
        <v>1993.5</v>
      </c>
      <c r="H389" s="81">
        <f t="shared" si="44"/>
        <v>1993.5</v>
      </c>
    </row>
    <row r="390" spans="1:8" ht="47.25">
      <c r="A390" s="25" t="s">
        <v>12</v>
      </c>
      <c r="B390" s="26" t="s">
        <v>122</v>
      </c>
      <c r="C390" s="26" t="s">
        <v>104</v>
      </c>
      <c r="D390" s="26" t="s">
        <v>64</v>
      </c>
      <c r="E390" s="26" t="s">
        <v>137</v>
      </c>
      <c r="F390" s="79">
        <v>1993.5</v>
      </c>
      <c r="G390" s="79">
        <v>1993.5</v>
      </c>
      <c r="H390" s="81">
        <v>1993.5</v>
      </c>
    </row>
    <row r="391" spans="1:8" ht="15.75">
      <c r="A391" s="23" t="s">
        <v>139</v>
      </c>
      <c r="B391" s="24" t="s">
        <v>106</v>
      </c>
      <c r="C391" s="24"/>
      <c r="D391" s="24"/>
      <c r="E391" s="24"/>
      <c r="F391" s="78">
        <f>F392+F397+F408+F407</f>
        <v>56914.85</v>
      </c>
      <c r="G391" s="78">
        <f>G392+G397+G408+G407</f>
        <v>463739.79999999993</v>
      </c>
      <c r="H391" s="78">
        <f>H392+H397+H408+H407</f>
        <v>53117.7</v>
      </c>
    </row>
    <row r="392" spans="1:8" ht="15.75">
      <c r="A392" s="25" t="s">
        <v>334</v>
      </c>
      <c r="B392" s="26" t="s">
        <v>106</v>
      </c>
      <c r="C392" s="26" t="s">
        <v>101</v>
      </c>
      <c r="D392" s="26"/>
      <c r="E392" s="26"/>
      <c r="F392" s="79">
        <f t="shared" ref="F392:H395" si="45">F393</f>
        <v>4500</v>
      </c>
      <c r="G392" s="79">
        <f t="shared" si="45"/>
        <v>6500</v>
      </c>
      <c r="H392" s="81">
        <f t="shared" si="45"/>
        <v>6500</v>
      </c>
    </row>
    <row r="393" spans="1:8" ht="47.25">
      <c r="A393" s="25" t="s">
        <v>555</v>
      </c>
      <c r="B393" s="26" t="s">
        <v>106</v>
      </c>
      <c r="C393" s="26" t="s">
        <v>101</v>
      </c>
      <c r="D393" s="26" t="s">
        <v>92</v>
      </c>
      <c r="E393" s="26"/>
      <c r="F393" s="79">
        <f t="shared" si="45"/>
        <v>4500</v>
      </c>
      <c r="G393" s="79">
        <f t="shared" si="45"/>
        <v>6500</v>
      </c>
      <c r="H393" s="81">
        <f t="shared" si="45"/>
        <v>6500</v>
      </c>
    </row>
    <row r="394" spans="1:8" ht="15.75">
      <c r="A394" s="25" t="s">
        <v>170</v>
      </c>
      <c r="B394" s="26" t="s">
        <v>106</v>
      </c>
      <c r="C394" s="26" t="s">
        <v>101</v>
      </c>
      <c r="D394" s="26" t="s">
        <v>171</v>
      </c>
      <c r="E394" s="26"/>
      <c r="F394" s="79">
        <f t="shared" si="45"/>
        <v>4500</v>
      </c>
      <c r="G394" s="79">
        <f t="shared" si="45"/>
        <v>6500</v>
      </c>
      <c r="H394" s="81">
        <f t="shared" si="45"/>
        <v>6500</v>
      </c>
    </row>
    <row r="395" spans="1:8" ht="93.75" customHeight="1">
      <c r="A395" s="25" t="s">
        <v>189</v>
      </c>
      <c r="B395" s="26" t="s">
        <v>106</v>
      </c>
      <c r="C395" s="26" t="s">
        <v>101</v>
      </c>
      <c r="D395" s="26" t="s">
        <v>172</v>
      </c>
      <c r="E395" s="26"/>
      <c r="F395" s="79">
        <f>F396</f>
        <v>4500</v>
      </c>
      <c r="G395" s="79">
        <f t="shared" si="45"/>
        <v>6500</v>
      </c>
      <c r="H395" s="81">
        <f t="shared" si="45"/>
        <v>6500</v>
      </c>
    </row>
    <row r="396" spans="1:8" ht="47.25">
      <c r="A396" s="25" t="s">
        <v>335</v>
      </c>
      <c r="B396" s="26" t="s">
        <v>106</v>
      </c>
      <c r="C396" s="26" t="s">
        <v>101</v>
      </c>
      <c r="D396" s="26" t="s">
        <v>40</v>
      </c>
      <c r="E396" s="26" t="s">
        <v>126</v>
      </c>
      <c r="F396" s="79">
        <v>4500</v>
      </c>
      <c r="G396" s="79">
        <v>6500</v>
      </c>
      <c r="H396" s="81">
        <v>6500</v>
      </c>
    </row>
    <row r="397" spans="1:8" ht="15.75">
      <c r="A397" s="23" t="s">
        <v>336</v>
      </c>
      <c r="B397" s="24" t="s">
        <v>106</v>
      </c>
      <c r="C397" s="24" t="s">
        <v>111</v>
      </c>
      <c r="D397" s="24"/>
      <c r="E397" s="24"/>
      <c r="F397" s="78">
        <f>F398</f>
        <v>52359.25</v>
      </c>
      <c r="G397" s="78">
        <f>G398</f>
        <v>45711.6</v>
      </c>
      <c r="H397" s="80">
        <f>H398</f>
        <v>46562.1</v>
      </c>
    </row>
    <row r="398" spans="1:8" ht="47.25">
      <c r="A398" s="25" t="s">
        <v>555</v>
      </c>
      <c r="B398" s="26" t="s">
        <v>106</v>
      </c>
      <c r="C398" s="26" t="s">
        <v>111</v>
      </c>
      <c r="D398" s="26" t="s">
        <v>92</v>
      </c>
      <c r="E398" s="26"/>
      <c r="F398" s="79">
        <f>F399+F406+F405</f>
        <v>52359.25</v>
      </c>
      <c r="G398" s="79">
        <f>G399+G406+G405</f>
        <v>45711.6</v>
      </c>
      <c r="H398" s="79">
        <f>H399+H406+H405</f>
        <v>46562.1</v>
      </c>
    </row>
    <row r="399" spans="1:8" ht="31.5">
      <c r="A399" s="25" t="s">
        <v>380</v>
      </c>
      <c r="B399" s="26" t="s">
        <v>106</v>
      </c>
      <c r="C399" s="26" t="s">
        <v>111</v>
      </c>
      <c r="D399" s="26" t="s">
        <v>410</v>
      </c>
      <c r="E399" s="26"/>
      <c r="F399" s="79">
        <f>F400</f>
        <v>49398.75</v>
      </c>
      <c r="G399" s="79">
        <f>G400</f>
        <v>43888.1</v>
      </c>
      <c r="H399" s="81">
        <f>H400</f>
        <v>44738.6</v>
      </c>
    </row>
    <row r="400" spans="1:8" ht="78.75">
      <c r="A400" s="25" t="s">
        <v>381</v>
      </c>
      <c r="B400" s="26" t="s">
        <v>106</v>
      </c>
      <c r="C400" s="26" t="s">
        <v>111</v>
      </c>
      <c r="D400" s="37" t="s">
        <v>411</v>
      </c>
      <c r="E400" s="26"/>
      <c r="F400" s="79">
        <f>F401+F402+F403</f>
        <v>49398.75</v>
      </c>
      <c r="G400" s="79">
        <f>G401+G402+G403</f>
        <v>43888.1</v>
      </c>
      <c r="H400" s="81">
        <f>H401+H402+H403</f>
        <v>44738.6</v>
      </c>
    </row>
    <row r="401" spans="1:9" ht="47.25">
      <c r="A401" s="25" t="s">
        <v>382</v>
      </c>
      <c r="B401" s="26" t="s">
        <v>106</v>
      </c>
      <c r="C401" s="26" t="s">
        <v>111</v>
      </c>
      <c r="D401" s="37" t="s">
        <v>411</v>
      </c>
      <c r="E401" s="26" t="s">
        <v>135</v>
      </c>
      <c r="F401" s="79">
        <v>32551.15</v>
      </c>
      <c r="G401" s="79">
        <v>37988.1</v>
      </c>
      <c r="H401" s="81">
        <v>38507.599999999999</v>
      </c>
    </row>
    <row r="402" spans="1:9" ht="31.5">
      <c r="A402" s="25" t="s">
        <v>383</v>
      </c>
      <c r="B402" s="26" t="s">
        <v>106</v>
      </c>
      <c r="C402" s="26" t="s">
        <v>111</v>
      </c>
      <c r="D402" s="37" t="s">
        <v>411</v>
      </c>
      <c r="E402" s="26" t="s">
        <v>126</v>
      </c>
      <c r="F402" s="79">
        <v>16537</v>
      </c>
      <c r="G402" s="79">
        <f>15900-10000</f>
        <v>5900</v>
      </c>
      <c r="H402" s="81">
        <f>16231-10000</f>
        <v>6231</v>
      </c>
    </row>
    <row r="403" spans="1:9" ht="31.5">
      <c r="A403" s="25" t="s">
        <v>383</v>
      </c>
      <c r="B403" s="26" t="s">
        <v>106</v>
      </c>
      <c r="C403" s="26" t="s">
        <v>111</v>
      </c>
      <c r="D403" s="37" t="s">
        <v>411</v>
      </c>
      <c r="E403" s="26" t="s">
        <v>136</v>
      </c>
      <c r="F403" s="79">
        <v>310.60000000000002</v>
      </c>
      <c r="G403" s="79">
        <v>0</v>
      </c>
      <c r="H403" s="81">
        <v>0</v>
      </c>
    </row>
    <row r="404" spans="1:9" ht="15.75">
      <c r="A404" s="25" t="s">
        <v>506</v>
      </c>
      <c r="B404" s="38" t="s">
        <v>106</v>
      </c>
      <c r="C404" s="38" t="s">
        <v>111</v>
      </c>
      <c r="D404" s="41" t="s">
        <v>508</v>
      </c>
      <c r="E404" s="38"/>
      <c r="F404" s="79">
        <f>F405</f>
        <v>1137</v>
      </c>
      <c r="G404" s="79">
        <f>G405</f>
        <v>0</v>
      </c>
      <c r="H404" s="79">
        <f>H405</f>
        <v>0</v>
      </c>
    </row>
    <row r="405" spans="1:9" ht="47.25">
      <c r="A405" s="25" t="s">
        <v>507</v>
      </c>
      <c r="B405" s="38" t="s">
        <v>106</v>
      </c>
      <c r="C405" s="38" t="s">
        <v>111</v>
      </c>
      <c r="D405" s="41" t="s">
        <v>508</v>
      </c>
      <c r="E405" s="38" t="s">
        <v>126</v>
      </c>
      <c r="F405" s="79">
        <v>1137</v>
      </c>
      <c r="G405" s="79"/>
      <c r="H405" s="81">
        <v>0</v>
      </c>
    </row>
    <row r="406" spans="1:9" ht="31.5">
      <c r="A406" s="25" t="s">
        <v>438</v>
      </c>
      <c r="B406" s="26" t="s">
        <v>106</v>
      </c>
      <c r="C406" s="26" t="s">
        <v>111</v>
      </c>
      <c r="D406" s="37" t="s">
        <v>440</v>
      </c>
      <c r="E406" s="26" t="s">
        <v>126</v>
      </c>
      <c r="F406" s="79">
        <v>1823.5</v>
      </c>
      <c r="G406" s="79">
        <v>1823.5</v>
      </c>
      <c r="H406" s="81">
        <v>1823.5</v>
      </c>
    </row>
    <row r="407" spans="1:9" ht="47.25">
      <c r="A407" s="25" t="s">
        <v>439</v>
      </c>
      <c r="B407" s="26" t="s">
        <v>106</v>
      </c>
      <c r="C407" s="38" t="s">
        <v>102</v>
      </c>
      <c r="D407" s="37" t="s">
        <v>441</v>
      </c>
      <c r="E407" s="26" t="s">
        <v>126</v>
      </c>
      <c r="F407" s="79">
        <v>55.6</v>
      </c>
      <c r="G407" s="79">
        <v>55.6</v>
      </c>
      <c r="H407" s="81">
        <v>55.6</v>
      </c>
    </row>
    <row r="408" spans="1:9" ht="15.75">
      <c r="A408" s="23" t="s">
        <v>139</v>
      </c>
      <c r="B408" s="26" t="s">
        <v>106</v>
      </c>
      <c r="C408" s="26" t="s">
        <v>114</v>
      </c>
      <c r="D408" s="26"/>
      <c r="E408" s="26"/>
      <c r="F408" s="79">
        <f t="shared" ref="F408:H411" si="46">F409</f>
        <v>0</v>
      </c>
      <c r="G408" s="79">
        <f t="shared" si="46"/>
        <v>411472.6</v>
      </c>
      <c r="H408" s="81">
        <f t="shared" si="46"/>
        <v>0</v>
      </c>
    </row>
    <row r="409" spans="1:9" ht="15.75">
      <c r="A409" s="33" t="s">
        <v>442</v>
      </c>
      <c r="B409" s="26" t="s">
        <v>106</v>
      </c>
      <c r="C409" s="26" t="s">
        <v>114</v>
      </c>
      <c r="D409" s="26" t="s">
        <v>166</v>
      </c>
      <c r="E409" s="26"/>
      <c r="F409" s="79">
        <f t="shared" si="46"/>
        <v>0</v>
      </c>
      <c r="G409" s="79">
        <f t="shared" si="46"/>
        <v>411472.6</v>
      </c>
      <c r="H409" s="81">
        <f t="shared" si="46"/>
        <v>0</v>
      </c>
    </row>
    <row r="410" spans="1:9" ht="47.25">
      <c r="A410" s="25" t="s">
        <v>569</v>
      </c>
      <c r="B410" s="26" t="s">
        <v>106</v>
      </c>
      <c r="C410" s="26" t="s">
        <v>114</v>
      </c>
      <c r="D410" s="26" t="s">
        <v>167</v>
      </c>
      <c r="E410" s="26"/>
      <c r="F410" s="79">
        <f t="shared" si="46"/>
        <v>0</v>
      </c>
      <c r="G410" s="79">
        <f t="shared" si="46"/>
        <v>411472.6</v>
      </c>
      <c r="H410" s="81">
        <f t="shared" si="46"/>
        <v>0</v>
      </c>
    </row>
    <row r="411" spans="1:9" ht="31.5">
      <c r="A411" s="25" t="s">
        <v>323</v>
      </c>
      <c r="B411" s="26" t="s">
        <v>106</v>
      </c>
      <c r="C411" s="26" t="s">
        <v>114</v>
      </c>
      <c r="D411" s="26" t="s">
        <v>444</v>
      </c>
      <c r="E411" s="26"/>
      <c r="F411" s="79">
        <f t="shared" si="46"/>
        <v>0</v>
      </c>
      <c r="G411" s="79">
        <f t="shared" si="46"/>
        <v>411472.6</v>
      </c>
      <c r="H411" s="81">
        <f t="shared" si="46"/>
        <v>0</v>
      </c>
    </row>
    <row r="412" spans="1:9" ht="31.5">
      <c r="A412" s="25" t="s">
        <v>443</v>
      </c>
      <c r="B412" s="26" t="s">
        <v>106</v>
      </c>
      <c r="C412" s="26" t="s">
        <v>114</v>
      </c>
      <c r="D412" s="26" t="s">
        <v>445</v>
      </c>
      <c r="E412" s="26" t="s">
        <v>157</v>
      </c>
      <c r="F412" s="79"/>
      <c r="G412" s="79">
        <v>411472.6</v>
      </c>
      <c r="H412" s="81"/>
      <c r="I412" s="61">
        <v>411472.6</v>
      </c>
    </row>
    <row r="413" spans="1:9" ht="15.75">
      <c r="A413" s="50" t="s">
        <v>105</v>
      </c>
      <c r="B413" s="24" t="s">
        <v>129</v>
      </c>
      <c r="C413" s="24"/>
      <c r="D413" s="24"/>
      <c r="E413" s="24"/>
      <c r="F413" s="78">
        <f t="shared" ref="F413:H417" si="47">F414</f>
        <v>145.28003699999999</v>
      </c>
      <c r="G413" s="78">
        <f t="shared" si="47"/>
        <v>98.670670000000001</v>
      </c>
      <c r="H413" s="80">
        <f t="shared" si="47"/>
        <v>48.931510000000003</v>
      </c>
    </row>
    <row r="414" spans="1:9" ht="31.5">
      <c r="A414" s="50" t="s">
        <v>337</v>
      </c>
      <c r="B414" s="24" t="s">
        <v>129</v>
      </c>
      <c r="C414" s="24" t="s">
        <v>101</v>
      </c>
      <c r="D414" s="24"/>
      <c r="E414" s="24"/>
      <c r="F414" s="78">
        <f t="shared" si="47"/>
        <v>145.28003699999999</v>
      </c>
      <c r="G414" s="78">
        <f t="shared" si="47"/>
        <v>98.670670000000001</v>
      </c>
      <c r="H414" s="80">
        <f t="shared" si="47"/>
        <v>48.931510000000003</v>
      </c>
    </row>
    <row r="415" spans="1:9" ht="47.25">
      <c r="A415" s="27" t="s">
        <v>552</v>
      </c>
      <c r="B415" s="26" t="s">
        <v>129</v>
      </c>
      <c r="C415" s="26" t="s">
        <v>101</v>
      </c>
      <c r="D415" s="26" t="s">
        <v>142</v>
      </c>
      <c r="E415" s="26"/>
      <c r="F415" s="79">
        <f t="shared" si="47"/>
        <v>145.28003699999999</v>
      </c>
      <c r="G415" s="79">
        <f t="shared" si="47"/>
        <v>98.670670000000001</v>
      </c>
      <c r="H415" s="81">
        <f t="shared" si="47"/>
        <v>48.931510000000003</v>
      </c>
    </row>
    <row r="416" spans="1:9" ht="15.75">
      <c r="A416" s="27" t="s">
        <v>153</v>
      </c>
      <c r="B416" s="26" t="s">
        <v>129</v>
      </c>
      <c r="C416" s="26" t="s">
        <v>101</v>
      </c>
      <c r="D416" s="26" t="s">
        <v>154</v>
      </c>
      <c r="E416" s="26"/>
      <c r="F416" s="79">
        <f t="shared" si="47"/>
        <v>145.28003699999999</v>
      </c>
      <c r="G416" s="79">
        <f t="shared" si="47"/>
        <v>98.670670000000001</v>
      </c>
      <c r="H416" s="81">
        <f t="shared" si="47"/>
        <v>48.931510000000003</v>
      </c>
    </row>
    <row r="417" spans="1:8" ht="31.5">
      <c r="A417" s="27" t="s">
        <v>338</v>
      </c>
      <c r="B417" s="26" t="s">
        <v>129</v>
      </c>
      <c r="C417" s="26" t="s">
        <v>101</v>
      </c>
      <c r="D417" s="26" t="s">
        <v>173</v>
      </c>
      <c r="E417" s="26"/>
      <c r="F417" s="79">
        <f>F418</f>
        <v>145.28003699999999</v>
      </c>
      <c r="G417" s="79">
        <f t="shared" si="47"/>
        <v>98.670670000000001</v>
      </c>
      <c r="H417" s="81">
        <f t="shared" si="47"/>
        <v>48.931510000000003</v>
      </c>
    </row>
    <row r="418" spans="1:8" ht="31.5">
      <c r="A418" s="27" t="s">
        <v>14</v>
      </c>
      <c r="B418" s="26" t="s">
        <v>129</v>
      </c>
      <c r="C418" s="26" t="s">
        <v>101</v>
      </c>
      <c r="D418" s="26" t="s">
        <v>339</v>
      </c>
      <c r="E418" s="26" t="s">
        <v>124</v>
      </c>
      <c r="F418" s="79">
        <v>145.28003699999999</v>
      </c>
      <c r="G418" s="79">
        <v>98.670670000000001</v>
      </c>
      <c r="H418" s="81">
        <v>48.931510000000003</v>
      </c>
    </row>
    <row r="419" spans="1:8" ht="31.5">
      <c r="A419" s="50" t="s">
        <v>340</v>
      </c>
      <c r="B419" s="24" t="s">
        <v>110</v>
      </c>
      <c r="C419" s="24"/>
      <c r="D419" s="24"/>
      <c r="E419" s="24"/>
      <c r="F419" s="78">
        <f>F424+F426+F431+F425</f>
        <v>44241.5</v>
      </c>
      <c r="G419" s="78">
        <f>G424+G426+G431+G425</f>
        <v>23722</v>
      </c>
      <c r="H419" s="78">
        <f>H424+H426+H431+H425</f>
        <v>24483</v>
      </c>
    </row>
    <row r="420" spans="1:8" ht="31.5">
      <c r="A420" s="50" t="s">
        <v>341</v>
      </c>
      <c r="B420" s="24" t="s">
        <v>110</v>
      </c>
      <c r="C420" s="24" t="s">
        <v>101</v>
      </c>
      <c r="D420" s="24"/>
      <c r="E420" s="24"/>
      <c r="F420" s="78">
        <f t="shared" ref="F420:H422" si="48">F421</f>
        <v>0</v>
      </c>
      <c r="G420" s="78">
        <f t="shared" si="48"/>
        <v>0</v>
      </c>
      <c r="H420" s="80">
        <f t="shared" si="48"/>
        <v>0</v>
      </c>
    </row>
    <row r="421" spans="1:8" ht="47.25">
      <c r="A421" s="25" t="s">
        <v>552</v>
      </c>
      <c r="B421" s="26" t="s">
        <v>110</v>
      </c>
      <c r="C421" s="26" t="s">
        <v>101</v>
      </c>
      <c r="D421" s="26" t="s">
        <v>142</v>
      </c>
      <c r="E421" s="26"/>
      <c r="F421" s="79">
        <f t="shared" si="48"/>
        <v>0</v>
      </c>
      <c r="G421" s="79">
        <f t="shared" si="48"/>
        <v>0</v>
      </c>
      <c r="H421" s="81">
        <f t="shared" si="48"/>
        <v>0</v>
      </c>
    </row>
    <row r="422" spans="1:8" ht="15.75">
      <c r="A422" s="25" t="s">
        <v>153</v>
      </c>
      <c r="B422" s="26" t="s">
        <v>110</v>
      </c>
      <c r="C422" s="26" t="s">
        <v>101</v>
      </c>
      <c r="D422" s="26" t="s">
        <v>154</v>
      </c>
      <c r="E422" s="26"/>
      <c r="F422" s="79">
        <f t="shared" si="48"/>
        <v>0</v>
      </c>
      <c r="G422" s="79">
        <f t="shared" si="48"/>
        <v>0</v>
      </c>
      <c r="H422" s="81">
        <f t="shared" si="48"/>
        <v>0</v>
      </c>
    </row>
    <row r="423" spans="1:8" ht="31.5">
      <c r="A423" s="25" t="s">
        <v>42</v>
      </c>
      <c r="B423" s="26" t="s">
        <v>110</v>
      </c>
      <c r="C423" s="26" t="s">
        <v>101</v>
      </c>
      <c r="D423" s="26" t="s">
        <v>174</v>
      </c>
      <c r="E423" s="26"/>
      <c r="F423" s="79"/>
      <c r="G423" s="79"/>
      <c r="H423" s="81"/>
    </row>
    <row r="424" spans="1:8" ht="31.5">
      <c r="A424" s="25" t="s">
        <v>342</v>
      </c>
      <c r="B424" s="26" t="s">
        <v>110</v>
      </c>
      <c r="C424" s="26" t="s">
        <v>101</v>
      </c>
      <c r="D424" s="26" t="s">
        <v>7</v>
      </c>
      <c r="E424" s="26" t="s">
        <v>107</v>
      </c>
      <c r="F424" s="79">
        <v>9951</v>
      </c>
      <c r="G424" s="79">
        <v>8404</v>
      </c>
      <c r="H424" s="81">
        <v>8650</v>
      </c>
    </row>
    <row r="425" spans="1:8" ht="31.5">
      <c r="A425" s="25" t="s">
        <v>343</v>
      </c>
      <c r="B425" s="26" t="s">
        <v>110</v>
      </c>
      <c r="C425" s="26" t="s">
        <v>101</v>
      </c>
      <c r="D425" s="26" t="s">
        <v>345</v>
      </c>
      <c r="E425" s="26" t="s">
        <v>107</v>
      </c>
      <c r="F425" s="79">
        <v>14819</v>
      </c>
      <c r="G425" s="79">
        <v>15318</v>
      </c>
      <c r="H425" s="79">
        <v>15833</v>
      </c>
    </row>
    <row r="426" spans="1:8" ht="15.75">
      <c r="A426" s="23" t="s">
        <v>134</v>
      </c>
      <c r="B426" s="24" t="s">
        <v>110</v>
      </c>
      <c r="C426" s="24" t="s">
        <v>111</v>
      </c>
      <c r="D426" s="24"/>
      <c r="E426" s="24"/>
      <c r="F426" s="78">
        <f>F427</f>
        <v>0</v>
      </c>
      <c r="G426" s="78">
        <v>0</v>
      </c>
      <c r="H426" s="80">
        <v>0</v>
      </c>
    </row>
    <row r="427" spans="1:8" ht="47.25">
      <c r="A427" s="25" t="s">
        <v>552</v>
      </c>
      <c r="B427" s="26" t="s">
        <v>110</v>
      </c>
      <c r="C427" s="26" t="s">
        <v>111</v>
      </c>
      <c r="D427" s="26" t="s">
        <v>142</v>
      </c>
      <c r="E427" s="26"/>
      <c r="F427" s="79">
        <f>F428</f>
        <v>0</v>
      </c>
      <c r="G427" s="79">
        <v>0</v>
      </c>
      <c r="H427" s="81">
        <v>0</v>
      </c>
    </row>
    <row r="428" spans="1:8" ht="15.75">
      <c r="A428" s="25" t="s">
        <v>153</v>
      </c>
      <c r="B428" s="26" t="s">
        <v>110</v>
      </c>
      <c r="C428" s="26" t="s">
        <v>111</v>
      </c>
      <c r="D428" s="26" t="s">
        <v>154</v>
      </c>
      <c r="E428" s="26"/>
      <c r="F428" s="79">
        <f>F429</f>
        <v>0</v>
      </c>
      <c r="G428" s="79">
        <v>0</v>
      </c>
      <c r="H428" s="81">
        <v>0</v>
      </c>
    </row>
    <row r="429" spans="1:8" ht="31.5">
      <c r="A429" s="25" t="s">
        <v>43</v>
      </c>
      <c r="B429" s="26" t="s">
        <v>110</v>
      </c>
      <c r="C429" s="26" t="s">
        <v>111</v>
      </c>
      <c r="D429" s="26" t="s">
        <v>175</v>
      </c>
      <c r="E429" s="26"/>
      <c r="F429" s="79">
        <f>F430</f>
        <v>0</v>
      </c>
      <c r="G429" s="79">
        <v>0</v>
      </c>
      <c r="H429" s="81">
        <v>0</v>
      </c>
    </row>
    <row r="430" spans="1:8" ht="31.5">
      <c r="A430" s="55" t="s">
        <v>344</v>
      </c>
      <c r="B430" s="56" t="s">
        <v>110</v>
      </c>
      <c r="C430" s="56" t="s">
        <v>111</v>
      </c>
      <c r="D430" s="56" t="s">
        <v>346</v>
      </c>
      <c r="E430" s="56" t="s">
        <v>107</v>
      </c>
      <c r="F430" s="82"/>
      <c r="G430" s="82">
        <v>0</v>
      </c>
      <c r="H430" s="89">
        <v>0</v>
      </c>
    </row>
    <row r="431" spans="1:8" ht="15.75">
      <c r="A431" s="40" t="s">
        <v>496</v>
      </c>
      <c r="B431" s="38" t="s">
        <v>110</v>
      </c>
      <c r="C431" s="38" t="s">
        <v>102</v>
      </c>
      <c r="D431" s="39"/>
      <c r="E431" s="39"/>
      <c r="F431" s="79">
        <f>F432+F436</f>
        <v>19471.5</v>
      </c>
      <c r="G431" s="79">
        <f t="shared" ref="G431:H431" si="49">G435+G437</f>
        <v>0</v>
      </c>
      <c r="H431" s="79">
        <f t="shared" si="49"/>
        <v>0</v>
      </c>
    </row>
    <row r="432" spans="1:8" ht="47.25">
      <c r="A432" s="25" t="s">
        <v>552</v>
      </c>
      <c r="B432" s="38" t="s">
        <v>110</v>
      </c>
      <c r="C432" s="38" t="s">
        <v>102</v>
      </c>
      <c r="D432" s="26" t="s">
        <v>142</v>
      </c>
      <c r="E432" s="39"/>
      <c r="F432" s="79">
        <f>F433</f>
        <v>1000</v>
      </c>
      <c r="G432" s="79"/>
      <c r="H432" s="79">
        <v>0</v>
      </c>
    </row>
    <row r="433" spans="1:8" ht="15.75">
      <c r="A433" s="25" t="s">
        <v>153</v>
      </c>
      <c r="B433" s="38" t="s">
        <v>110</v>
      </c>
      <c r="C433" s="38" t="s">
        <v>102</v>
      </c>
      <c r="D433" s="26" t="s">
        <v>154</v>
      </c>
      <c r="E433" s="39"/>
      <c r="F433" s="79">
        <v>1000</v>
      </c>
      <c r="G433" s="79">
        <f>G435+G437</f>
        <v>0</v>
      </c>
      <c r="H433" s="79">
        <f>H435+H437</f>
        <v>0</v>
      </c>
    </row>
    <row r="434" spans="1:8" ht="31.5">
      <c r="A434" s="40" t="s">
        <v>531</v>
      </c>
      <c r="B434" s="39" t="s">
        <v>110</v>
      </c>
      <c r="C434" s="39" t="s">
        <v>102</v>
      </c>
      <c r="D434" s="39" t="s">
        <v>536</v>
      </c>
      <c r="E434" s="38"/>
      <c r="F434" s="79">
        <v>1000</v>
      </c>
      <c r="G434" s="79"/>
      <c r="H434" s="79">
        <v>0</v>
      </c>
    </row>
    <row r="435" spans="1:8" ht="31.5">
      <c r="A435" s="40" t="s">
        <v>522</v>
      </c>
      <c r="B435" s="39" t="s">
        <v>110</v>
      </c>
      <c r="C435" s="39" t="s">
        <v>102</v>
      </c>
      <c r="D435" s="39" t="s">
        <v>536</v>
      </c>
      <c r="E435" s="38" t="s">
        <v>107</v>
      </c>
      <c r="F435" s="79">
        <v>1000</v>
      </c>
      <c r="G435" s="79"/>
      <c r="H435" s="79">
        <v>0</v>
      </c>
    </row>
    <row r="436" spans="1:8" ht="47.25">
      <c r="A436" s="40" t="s">
        <v>526</v>
      </c>
      <c r="B436" s="39" t="s">
        <v>110</v>
      </c>
      <c r="C436" s="39" t="s">
        <v>102</v>
      </c>
      <c r="D436" s="57" t="s">
        <v>516</v>
      </c>
      <c r="E436" s="39"/>
      <c r="F436" s="79">
        <f>F437</f>
        <v>18471.5</v>
      </c>
      <c r="G436" s="79">
        <v>0</v>
      </c>
      <c r="H436" s="79">
        <v>0</v>
      </c>
    </row>
    <row r="437" spans="1:8" ht="47.25">
      <c r="A437" s="40" t="s">
        <v>517</v>
      </c>
      <c r="B437" s="39" t="s">
        <v>110</v>
      </c>
      <c r="C437" s="39" t="s">
        <v>102</v>
      </c>
      <c r="D437" s="26" t="s">
        <v>516</v>
      </c>
      <c r="E437" s="38" t="s">
        <v>107</v>
      </c>
      <c r="F437" s="79">
        <f>14576+252+3643.5</f>
        <v>18471.5</v>
      </c>
      <c r="G437" s="79">
        <v>0</v>
      </c>
      <c r="H437" s="79">
        <v>0</v>
      </c>
    </row>
    <row r="438" spans="1:8" ht="15.75">
      <c r="A438" s="58"/>
      <c r="B438" s="59"/>
      <c r="C438" s="59"/>
      <c r="D438" s="59"/>
      <c r="E438" s="59"/>
      <c r="F438" s="90"/>
      <c r="G438" s="91"/>
      <c r="H438" s="91"/>
    </row>
    <row r="439" spans="1:8" ht="15.75">
      <c r="A439" s="58"/>
      <c r="B439" s="59"/>
      <c r="C439" s="59"/>
      <c r="D439" s="59"/>
      <c r="E439" s="59"/>
      <c r="F439" s="90"/>
      <c r="G439" s="91"/>
      <c r="H439" s="91"/>
    </row>
    <row r="440" spans="1:8" ht="15.75">
      <c r="A440" s="58"/>
      <c r="B440" s="59"/>
      <c r="C440" s="59"/>
      <c r="D440" s="59"/>
      <c r="E440" s="59"/>
      <c r="F440" s="90"/>
      <c r="G440" s="91"/>
      <c r="H440" s="91"/>
    </row>
  </sheetData>
  <sheetProtection selectLockedCells="1" selectUnlockedCells="1"/>
  <autoFilter ref="A10:H437">
    <filterColumn colId="5" showButton="0"/>
    <filterColumn colId="6" showButton="0"/>
  </autoFilter>
  <mergeCells count="9">
    <mergeCell ref="K336:N336"/>
    <mergeCell ref="A7:H7"/>
    <mergeCell ref="A8:H8"/>
    <mergeCell ref="A10:A11"/>
    <mergeCell ref="B10:B11"/>
    <mergeCell ref="C10:C11"/>
    <mergeCell ref="D10:D11"/>
    <mergeCell ref="E10:E11"/>
    <mergeCell ref="F10:H10"/>
  </mergeCells>
  <pageMargins left="0.55118110236220474" right="0.31496062992125984" top="0.39370078740157483" bottom="0.35433070866141736" header="0.39370078740157483" footer="0.31496062992125984"/>
  <pageSetup paperSize="9" scale="5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User38</dc:creator>
  <cp:lastModifiedBy>ermolova1</cp:lastModifiedBy>
  <cp:lastPrinted>2022-11-11T05:47:37Z</cp:lastPrinted>
  <dcterms:created xsi:type="dcterms:W3CDTF">2019-12-19T12:37:59Z</dcterms:created>
  <dcterms:modified xsi:type="dcterms:W3CDTF">2022-12-14T05:39:14Z</dcterms:modified>
</cp:coreProperties>
</file>