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8190" tabRatio="597"/>
  </bookViews>
  <sheets>
    <sheet name="проект" sheetId="6" r:id="rId1"/>
  </sheets>
  <definedNames>
    <definedName name="_xlnm._FilterDatabase" localSheetId="0" hidden="1">проект!$B$10:$E$308</definedName>
    <definedName name="_xlnm.Print_Area" localSheetId="0">проект!$A$1:$H$307</definedName>
  </definedNames>
  <calcPr calcId="125725"/>
</workbook>
</file>

<file path=xl/calcChain.xml><?xml version="1.0" encoding="utf-8"?>
<calcChain xmlns="http://schemas.openxmlformats.org/spreadsheetml/2006/main">
  <c r="G23" i="6"/>
  <c r="G25"/>
  <c r="H25" l="1"/>
  <c r="F220"/>
  <c r="H119" l="1"/>
  <c r="G119"/>
  <c r="F119"/>
  <c r="F185"/>
  <c r="F221" l="1"/>
  <c r="H292"/>
  <c r="G292"/>
  <c r="F292"/>
  <c r="F132"/>
  <c r="F14"/>
  <c r="F13"/>
  <c r="H227" l="1"/>
  <c r="G227"/>
  <c r="F227"/>
  <c r="G138" l="1"/>
  <c r="G137"/>
  <c r="F138"/>
  <c r="F137" s="1"/>
  <c r="H72"/>
  <c r="G72"/>
  <c r="F72"/>
  <c r="H87" l="1"/>
  <c r="G87"/>
  <c r="F87"/>
  <c r="H281"/>
  <c r="G281"/>
  <c r="F281"/>
  <c r="H140"/>
  <c r="F140"/>
  <c r="G133"/>
  <c r="F133"/>
  <c r="H278"/>
  <c r="G278"/>
  <c r="F278"/>
  <c r="F289"/>
  <c r="F288" s="1"/>
  <c r="H297"/>
  <c r="G297"/>
  <c r="H125" l="1"/>
  <c r="H124" s="1"/>
  <c r="H123" s="1"/>
  <c r="H122" s="1"/>
  <c r="G125"/>
  <c r="G124" s="1"/>
  <c r="G123" s="1"/>
  <c r="G122" s="1"/>
  <c r="F125"/>
  <c r="F124" s="1"/>
  <c r="F123" s="1"/>
  <c r="F122" s="1"/>
  <c r="F83" l="1"/>
  <c r="F82" s="1"/>
  <c r="H83"/>
  <c r="H82" s="1"/>
  <c r="G83"/>
  <c r="G82" s="1"/>
  <c r="G50" l="1"/>
  <c r="H76"/>
  <c r="G76"/>
  <c r="F76"/>
  <c r="F208"/>
  <c r="F71" l="1"/>
  <c r="H67"/>
  <c r="G67"/>
  <c r="H233" l="1"/>
  <c r="G233"/>
  <c r="F233"/>
  <c r="H221"/>
  <c r="G221"/>
  <c r="G38" l="1"/>
  <c r="G37" s="1"/>
  <c r="F300"/>
  <c r="F299" s="1"/>
  <c r="H285"/>
  <c r="H284" s="1"/>
  <c r="H283" s="1"/>
  <c r="H282" s="1"/>
  <c r="H244"/>
  <c r="G244"/>
  <c r="F244"/>
  <c r="H246"/>
  <c r="G246"/>
  <c r="F246"/>
  <c r="H133"/>
  <c r="H170"/>
  <c r="G170"/>
  <c r="F170"/>
  <c r="H50"/>
  <c r="F50"/>
  <c r="G243" l="1"/>
  <c r="G242" s="1"/>
  <c r="F243"/>
  <c r="F242" s="1"/>
  <c r="H243"/>
  <c r="H242" s="1"/>
  <c r="F297"/>
  <c r="H276"/>
  <c r="G276"/>
  <c r="F276"/>
  <c r="F167" l="1"/>
  <c r="F166" s="1"/>
  <c r="F163"/>
  <c r="G155"/>
  <c r="F155"/>
  <c r="H146"/>
  <c r="G146"/>
  <c r="F146"/>
  <c r="G71"/>
  <c r="H71"/>
  <c r="F80"/>
  <c r="H57"/>
  <c r="G57"/>
  <c r="F57"/>
  <c r="H40"/>
  <c r="G40"/>
  <c r="F40"/>
  <c r="F64"/>
  <c r="F63" s="1"/>
  <c r="G64"/>
  <c r="G63" s="1"/>
  <c r="H64"/>
  <c r="H63" s="1"/>
  <c r="H199" l="1"/>
  <c r="G199"/>
  <c r="F199"/>
  <c r="F194" s="1"/>
  <c r="H305"/>
  <c r="G305"/>
  <c r="F305"/>
  <c r="H264"/>
  <c r="G264"/>
  <c r="F264"/>
  <c r="H255"/>
  <c r="G255"/>
  <c r="F255"/>
  <c r="H215"/>
  <c r="G215"/>
  <c r="G203"/>
  <c r="F203"/>
  <c r="H212" l="1"/>
  <c r="G212"/>
  <c r="F212"/>
  <c r="H197"/>
  <c r="G197"/>
  <c r="G194"/>
  <c r="H194"/>
  <c r="F192"/>
  <c r="G192"/>
  <c r="H192"/>
  <c r="H186"/>
  <c r="G186"/>
  <c r="F186"/>
  <c r="H178"/>
  <c r="G178"/>
  <c r="F178"/>
  <c r="H167"/>
  <c r="H166" s="1"/>
  <c r="G167"/>
  <c r="G166" s="1"/>
  <c r="H151"/>
  <c r="G151"/>
  <c r="F151"/>
  <c r="H105"/>
  <c r="G105"/>
  <c r="F105"/>
  <c r="H97"/>
  <c r="G97"/>
  <c r="F97"/>
  <c r="H94"/>
  <c r="G94"/>
  <c r="F94"/>
  <c r="H304" l="1"/>
  <c r="G304"/>
  <c r="F304"/>
  <c r="H293"/>
  <c r="G293"/>
  <c r="F293"/>
  <c r="H274"/>
  <c r="G274"/>
  <c r="F274"/>
  <c r="H272"/>
  <c r="G272"/>
  <c r="F272"/>
  <c r="H270"/>
  <c r="G270"/>
  <c r="F270"/>
  <c r="F268"/>
  <c r="H268"/>
  <c r="G268"/>
  <c r="F266"/>
  <c r="H266"/>
  <c r="G266"/>
  <c r="H262"/>
  <c r="G262"/>
  <c r="F262"/>
  <c r="H260"/>
  <c r="G260"/>
  <c r="F260"/>
  <c r="H258"/>
  <c r="G258"/>
  <c r="F258"/>
  <c r="H253"/>
  <c r="G253"/>
  <c r="F253"/>
  <c r="H251"/>
  <c r="H220" s="1"/>
  <c r="G251"/>
  <c r="F251"/>
  <c r="F218"/>
  <c r="H217"/>
  <c r="G217"/>
  <c r="H201"/>
  <c r="G201"/>
  <c r="F201"/>
  <c r="F197"/>
  <c r="H190"/>
  <c r="G190"/>
  <c r="F190"/>
  <c r="H182"/>
  <c r="G182"/>
  <c r="F182"/>
  <c r="H176"/>
  <c r="G176"/>
  <c r="F176"/>
  <c r="H163"/>
  <c r="H162" s="1"/>
  <c r="G163"/>
  <c r="G162" s="1"/>
  <c r="F162"/>
  <c r="H158"/>
  <c r="G158"/>
  <c r="G154" s="1"/>
  <c r="F158"/>
  <c r="F154" s="1"/>
  <c r="H155"/>
  <c r="H144"/>
  <c r="H132" s="1"/>
  <c r="G144"/>
  <c r="F144"/>
  <c r="G140"/>
  <c r="H128"/>
  <c r="H127" s="1"/>
  <c r="H118"/>
  <c r="H117" s="1"/>
  <c r="G118"/>
  <c r="G117" s="1"/>
  <c r="F118"/>
  <c r="F117" s="1"/>
  <c r="H114"/>
  <c r="H113" s="1"/>
  <c r="G114"/>
  <c r="G113" s="1"/>
  <c r="F114"/>
  <c r="F113" s="1"/>
  <c r="H104"/>
  <c r="G104"/>
  <c r="F104"/>
  <c r="H101"/>
  <c r="H93" s="1"/>
  <c r="G101"/>
  <c r="G93" s="1"/>
  <c r="F101"/>
  <c r="F93" s="1"/>
  <c r="H80"/>
  <c r="G80"/>
  <c r="H74"/>
  <c r="G74"/>
  <c r="F74"/>
  <c r="F70" s="1"/>
  <c r="F67"/>
  <c r="H47"/>
  <c r="G47"/>
  <c r="F47"/>
  <c r="H44"/>
  <c r="G44"/>
  <c r="F44"/>
  <c r="F38"/>
  <c r="F37" s="1"/>
  <c r="F34"/>
  <c r="H26"/>
  <c r="G26"/>
  <c r="F26"/>
  <c r="G70" l="1"/>
  <c r="H185"/>
  <c r="G185"/>
  <c r="H70"/>
  <c r="G132"/>
  <c r="G220"/>
  <c r="G15"/>
  <c r="G14" s="1"/>
  <c r="H15"/>
  <c r="H14" s="1"/>
  <c r="F217"/>
  <c r="F15"/>
  <c r="F175"/>
  <c r="F174" s="1"/>
  <c r="G175"/>
  <c r="G174" s="1"/>
  <c r="H175"/>
  <c r="H174" s="1"/>
  <c r="H154"/>
  <c r="H121" s="1"/>
  <c r="F128"/>
  <c r="F127" s="1"/>
  <c r="G128"/>
  <c r="G127" s="1"/>
  <c r="G13" l="1"/>
  <c r="G121"/>
  <c r="F121"/>
  <c r="H13"/>
  <c r="H184"/>
  <c r="G184"/>
  <c r="F184"/>
  <c r="F12" l="1"/>
  <c r="G12"/>
  <c r="H12"/>
</calcChain>
</file>

<file path=xl/sharedStrings.xml><?xml version="1.0" encoding="utf-8"?>
<sst xmlns="http://schemas.openxmlformats.org/spreadsheetml/2006/main" count="1248" uniqueCount="503">
  <si>
    <t>02 2 00 00000</t>
  </si>
  <si>
    <t>Подпрограмма "Развитие молодежной политики и оздоровления детей"</t>
  </si>
  <si>
    <t>02 3 00 00000</t>
  </si>
  <si>
    <t>02 3 05 00000</t>
  </si>
  <si>
    <t>Подпрограмма "Развитие физической культуры"</t>
  </si>
  <si>
    <t>02 3 05 80410</t>
  </si>
  <si>
    <t>11</t>
  </si>
  <si>
    <t>02 4 00 00000</t>
  </si>
  <si>
    <t>09</t>
  </si>
  <si>
    <t>Подпрограмма "Финансовое обеспечение реализации муниципальной программмы"</t>
  </si>
  <si>
    <t>02 5 00 00000</t>
  </si>
  <si>
    <t>300</t>
  </si>
  <si>
    <t>10</t>
  </si>
  <si>
    <t>04</t>
  </si>
  <si>
    <t>Подпрограмма "Социализация детей-сирот 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</si>
  <si>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детей-сирот и детей, оставшихся без попечения родителей, воспитывающихся в семьях"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</si>
  <si>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</si>
  <si>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</si>
  <si>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13</t>
  </si>
  <si>
    <t>11 0 00 00000</t>
  </si>
  <si>
    <t>11 1 00 00000</t>
  </si>
  <si>
    <t>11 1 01 00000</t>
  </si>
  <si>
    <t>11 1 01 00590</t>
  </si>
  <si>
    <t>Подпрограмма "Развитие дополнительного образования"</t>
  </si>
  <si>
    <t>11 2 00 00000</t>
  </si>
  <si>
    <t>11 2 01 00000</t>
  </si>
  <si>
    <t>08</t>
  </si>
  <si>
    <t>500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</si>
  <si>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</si>
  <si>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</si>
  <si>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11 2 03 00000</t>
  </si>
  <si>
    <t>11 2 02 00000</t>
  </si>
  <si>
    <t>11 2 02 80650</t>
  </si>
  <si>
    <t>11 2 01 80660</t>
  </si>
  <si>
    <t>Расходы на обеспечение деятельности (оказания услуг) учреждений библиотечной системы (Иные бюджетные ассигнования)</t>
  </si>
  <si>
    <t>Основное мероприятие "Развитие досуговой деятельности"</t>
  </si>
  <si>
    <t>Расходы на обеспечение деятельности (оказания услуг) учреждений досуга (Закупка товаров, работ и услуг для обеспечения 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</si>
  <si>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</si>
  <si>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11 3 00 00000</t>
  </si>
  <si>
    <t>11 3 01 00000</t>
  </si>
  <si>
    <t>11 3 01 82010</t>
  </si>
  <si>
    <t>Расходы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 работ и услуг для обеспечения  государственных (муниципальных ) нужд)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</si>
  <si>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</si>
  <si>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муниципального района в области культуры"</t>
  </si>
  <si>
    <t>11 3 02 00000</t>
  </si>
  <si>
    <t>11 3 02 00591</t>
  </si>
  <si>
    <t>11 3 02 00592</t>
  </si>
  <si>
    <t>Основное мероприятие "Финансвовое обеспечение выполнения других расходных обязательств"</t>
  </si>
  <si>
    <t>Расходы на обеспечение деятельности (оказания услуг) муниципальных учреждений  (Закупка товаров, работ и услуг для обеспечения  государственных (муниципальных) нужд)</t>
  </si>
  <si>
    <t>25 0 00 00000</t>
  </si>
  <si>
    <t>25 1 00 00000</t>
  </si>
  <si>
    <t>25 1 01 00000</t>
  </si>
  <si>
    <t>11 4 00 00000</t>
  </si>
  <si>
    <t>11 4 01 00000</t>
  </si>
  <si>
    <t>11 4 01 80840</t>
  </si>
  <si>
    <t>12</t>
  </si>
  <si>
    <t>Подпрограмма "Развитие туризма в Бобровском районе Воронежской области"</t>
  </si>
  <si>
    <t>Основное мероприятие "Мероприятия по развитию туризма"</t>
  </si>
  <si>
    <t>03</t>
  </si>
  <si>
    <t>39 0 00 00000</t>
  </si>
  <si>
    <t>39 1 00 00000</t>
  </si>
  <si>
    <t>39 1 01 00000</t>
  </si>
  <si>
    <t>39 1 01 82010</t>
  </si>
  <si>
    <t>06</t>
  </si>
  <si>
    <t>39 1 02 00000</t>
  </si>
  <si>
    <t>39 1 02 80540</t>
  </si>
  <si>
    <t xml:space="preserve"> Основное мероприятие "Расходы на обеспечение деятельности органов местного самоуправления "</t>
  </si>
  <si>
    <t>Основное мероприятие "Комплектование книжных фондов"</t>
  </si>
  <si>
    <t>39 1 03 00000</t>
  </si>
  <si>
    <t>39 1 03 87880</t>
  </si>
  <si>
    <t>700</t>
  </si>
  <si>
    <t>Основное мероприятие "Процентные платежи по муниципальному долгу"</t>
  </si>
  <si>
    <t>Процентные платежи по муниципальному долгу (Обслуживание государственного (муниципального) долга)</t>
  </si>
  <si>
    <t>39 1 04 00000</t>
  </si>
  <si>
    <t>14</t>
  </si>
  <si>
    <t>Основное мероприятие "Выравнивание бюджетной обеспеченности поселений"</t>
  </si>
  <si>
    <t>Выравнивание бюджетной обеспеченности поселений из областного бюджета (Межбюджетные трансферты)</t>
  </si>
  <si>
    <t>39 1 05 00000</t>
  </si>
  <si>
    <t>Основное мероприятие "Дотации на поддержку мер по обеспечению сбалансированности поселений"</t>
  </si>
  <si>
    <t>Дотации на поддержку мер по обеспечению сбалансированности поселений (Межбюджетные трансферты)</t>
  </si>
  <si>
    <t>39 1 09 80010</t>
  </si>
  <si>
    <t>39 1 09 00000</t>
  </si>
  <si>
    <t>39 2 00 00000</t>
  </si>
  <si>
    <t>39 2 01 00000</t>
  </si>
  <si>
    <t>Подпрограмма "Прочие мероприятия по реализации муниципальной программы"</t>
  </si>
  <si>
    <t>39 2 01 00590</t>
  </si>
  <si>
    <t>05</t>
  </si>
  <si>
    <t>Расходы на обеспечение деятельности (оказания услуг) муниципальных учреждений (Иные бюджетные ассигнования)</t>
  </si>
  <si>
    <t>Основное мероприятие "Межбюджетные трансферты на осуществление муниципального земельного контроля"</t>
  </si>
  <si>
    <t>39 1 14 00000</t>
  </si>
  <si>
    <t>39 1 14 80592</t>
  </si>
  <si>
    <t>Подпрограмма "Устойчивое развитие сельских территорий Бобровского муниципального района Воронежской области"</t>
  </si>
  <si>
    <t>39 2 03 00000</t>
  </si>
  <si>
    <t xml:space="preserve">39 2 03 82010 </t>
  </si>
  <si>
    <t xml:space="preserve">Расходы на обеспечение деятельности органов местного самоуправления (Иные бюджетные ассигнования) </t>
  </si>
  <si>
    <t>39 2 05 00000</t>
  </si>
  <si>
    <t>39 2 05 82020</t>
  </si>
  <si>
    <t>39 2 06 00000</t>
  </si>
  <si>
    <t>39 2 06 78080</t>
  </si>
  <si>
    <t>39 2 07 00000</t>
  </si>
  <si>
    <t>39 2 07 78090</t>
  </si>
  <si>
    <t>39 2 08 00000</t>
  </si>
  <si>
    <t>39 2 08 78470</t>
  </si>
  <si>
    <t>Поддержка муниципальных программ развития малого и среднего предпринимательства (Иные бюджетные ассигнования)</t>
  </si>
  <si>
    <t>39 2 10 00000</t>
  </si>
  <si>
    <t>Основное мероприятие "Обеспечение жильем молодых семей"</t>
  </si>
  <si>
    <t>39 2 11 00000</t>
  </si>
  <si>
    <t>39 2 11 80470</t>
  </si>
  <si>
    <t>Основное мероприятие "Доплаты к пенсиям муниципальных слушащих муниципального района"</t>
  </si>
  <si>
    <t>Доплаты к пенсиям муниципальных слушащих муниципального района (Социальное обеспечение и иные выплаты населению)</t>
  </si>
  <si>
    <t>39 2 15 00000</t>
  </si>
  <si>
    <t>39 2 15 81140</t>
  </si>
  <si>
    <t>600</t>
  </si>
  <si>
    <t>Расходы на обеспечение деятельности (оказания услуг) дошколных учреждений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</si>
  <si>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</si>
  <si>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</si>
  <si>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государственных гарантий реализации прав на получение общедоступного и бесплатного дошкольного образования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</si>
  <si>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</si>
  <si>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библиотечной системы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</si>
  <si>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</si>
  <si>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</si>
  <si>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</si>
  <si>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депутатов представительного органа муниципального образования(Расходы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</si>
  <si>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созданию и организации деятельности административных комиссий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</si>
  <si>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мроприятие "Субсидии некоммерческим организациям"</t>
  </si>
  <si>
    <t>39 2 18 00000</t>
  </si>
  <si>
    <t>39 2 18 80630</t>
  </si>
  <si>
    <t>Основное мероприятие "Доплаты к пенсиям руководителям сельского хозяйства"</t>
  </si>
  <si>
    <t>Доплаты к пенсиям руководителям сельского хозяйства (Социальное обеспечение и иные выплаты населению)</t>
  </si>
  <si>
    <t>39 2 19 00000</t>
  </si>
  <si>
    <t>39 2 19 80860</t>
  </si>
  <si>
    <t>Основное мероприятие "Мероприятия в области градостроительной деятельности"</t>
  </si>
  <si>
    <t>39 2 20 00000</t>
  </si>
  <si>
    <t xml:space="preserve">04 </t>
  </si>
  <si>
    <t>Основное мероприятие "Отлов и содержание безнадзорных животных"</t>
  </si>
  <si>
    <t>Иные межбюджетные трансферты поселениям на дорожное хозяйство (Межбюджетные трансферты)</t>
  </si>
  <si>
    <t>Основное мероприятие"Поддержка одаренных детей"</t>
  </si>
  <si>
    <t>Поддержка одаренных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</si>
  <si>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 приемному родителю (Социальное обеспечение и иные выплаты населению)</t>
  </si>
  <si>
    <t>к решению Совета народных депутатов</t>
  </si>
  <si>
    <t>Бобровского муниципального района</t>
  </si>
  <si>
    <t>03 0 01 80230</t>
  </si>
  <si>
    <t>39 1 04 78050</t>
  </si>
  <si>
    <t>39 1 04 88050</t>
  </si>
  <si>
    <t>Сумма 
(тыс.рублей)</t>
  </si>
  <si>
    <t>39 1 05 88030</t>
  </si>
  <si>
    <t>Основное мероприятие "Строительство автомобильных дорог"</t>
  </si>
  <si>
    <t>Основное мероприятие "Ремонт автомобильных дорог"</t>
  </si>
  <si>
    <t>400</t>
  </si>
  <si>
    <t>24 0 00 00000</t>
  </si>
  <si>
    <t>24 0 01 00000</t>
  </si>
  <si>
    <t>24 0 02 00000</t>
  </si>
  <si>
    <t>24 0 02 81290</t>
  </si>
  <si>
    <t xml:space="preserve"> Подпрограмма "Управление муниципальными финансами"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</si>
  <si>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</si>
  <si>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</si>
  <si>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Мероприятия по по молодежной политике (Закупка товаров, работ и услуг для обеспечения государственных (муниципальных) нужд)</t>
  </si>
  <si>
    <t>Организация отдыха детей в лагерях дневного пребывания (софинансирование) (Закупка товаров, работ и услуг для  обеспечения государственных (муниципальных) нужд)</t>
  </si>
  <si>
    <t>Организация отдыха детей в каникулярное время (Социальное обеспечение и иные выплаты населению)</t>
  </si>
  <si>
    <t>Реализация мероприятий по трудоустройству детей школьного возраста в каникулярное время  (Закупка товаров, работ и услуг для обеспечения государственных (муниципальных) нужд)</t>
  </si>
  <si>
    <t>02 2 04 00000</t>
  </si>
  <si>
    <t xml:space="preserve">02 1 01 S8130 </t>
  </si>
  <si>
    <t>Подпрограмма "Развитие дошкольного, общего и дополнительного образования"</t>
  </si>
  <si>
    <t>Расходы на обеспечение деятельности (оказания услуг) дошколных учреждений (Закупка товаров работ и услуг для обеспечения  государственных (муниципальных ) нужд)</t>
  </si>
  <si>
    <t>Расходы на обеспечение деятельности (оказания услуг) дошколных учреждений (Иные бюджетные ассигнования)</t>
  </si>
  <si>
    <t>Основное мероприятие "Функционирование системы общего образования в режиме функционирования и введения ФГОС"</t>
  </si>
  <si>
    <t>02 0 00 00000</t>
  </si>
  <si>
    <t>02 1 00 00000</t>
  </si>
  <si>
    <t>02 1 01 00000</t>
  </si>
  <si>
    <t>02 1 01 80590</t>
  </si>
  <si>
    <t>02 1 02 00000</t>
  </si>
  <si>
    <t>02 1 02 78290</t>
  </si>
  <si>
    <t>Воронежской области</t>
  </si>
  <si>
    <t>Наименование</t>
  </si>
  <si>
    <t>ПР</t>
  </si>
  <si>
    <t>ЦСР</t>
  </si>
  <si>
    <t>ВР</t>
  </si>
  <si>
    <t>Всего</t>
  </si>
  <si>
    <t>01</t>
  </si>
  <si>
    <t>07</t>
  </si>
  <si>
    <t>100</t>
  </si>
  <si>
    <t>200</t>
  </si>
  <si>
    <t>800</t>
  </si>
  <si>
    <t>РЗ</t>
  </si>
  <si>
    <t>Расходы на обеспечение государственных гарантий реализации прав на получение общедоступного и бесплатного дошкольного образования (Закупка товаров работ и услуг для обеспечения  государственных (муниципальных ) нужд)</t>
  </si>
  <si>
    <t>02</t>
  </si>
  <si>
    <t>02 1 01 80600</t>
  </si>
  <si>
    <t xml:space="preserve">Расходы на обеспечение деятельности (оказания услуг) школ-детских садов, школ начальных, средних (Закупка товаров работ и услуг для обеспечения  государственных (муниципальных ) нужд) </t>
  </si>
  <si>
    <t>Расходы на обеспечение деятельности (оказания услуг) школ-детских садов, школ начальных, средних (Иные бюджетные ассигнования)</t>
  </si>
  <si>
    <t>Расходы на обеспечение деятельности (оказание услуг) учреждений по внешкольной работе с детьми (Иные бюджетные ассигнования)</t>
  </si>
  <si>
    <t>02 1 02 78120</t>
  </si>
  <si>
    <t>02 1 01 S8400</t>
  </si>
  <si>
    <t>02 1 01 S8940</t>
  </si>
  <si>
    <t xml:space="preserve">  Обеспечение учащихся общеобразовательных учреждений молочной продукцией   (Закупка товаров, работ и услуг для обеспечениягосударственных (муниципальных) нужд) </t>
  </si>
  <si>
    <t xml:space="preserve">  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</si>
  <si>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Субсидии бюджетам муниципальных образований на материально-техническое оснащение муниципальных общеобразовательных организаций (Закупка товаров работ и услуг для обеспечения  государственных (муниципальных) нужд)</t>
  </si>
  <si>
    <t>Субсидии бюджетам муниципальных образований на материально-техническое оснащение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</si>
  <si>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 xml:space="preserve">Расходы на обеспечение деятельности (оказание услуг) учреждений по внешкольной работе с детьми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</si>
  <si>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Расходы на обеспечение деятельности (оказание услуг) учреждений по внешкольной работе с детьми (Закупка товаров работ и услуг для обеспечения  государственных (муниципальных) нужд) </t>
  </si>
  <si>
    <t>Расходы на обеспечение деятельности (оказание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</si>
  <si>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государственных гарантий реализации прав на получение общедоступного и бесплатного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</si>
  <si>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 (Предоставление субсидий бюджетным, автономным учреждениям и иным некоммерческим организациям)</t>
  </si>
  <si>
    <t>02 2 04 80310</t>
  </si>
  <si>
    <t>02 1 E1 00000</t>
  </si>
  <si>
    <t>02 1 E1 51690</t>
  </si>
  <si>
    <t>02 1 E4 00000</t>
  </si>
  <si>
    <t>02 1 E4 52100</t>
  </si>
  <si>
    <t>Региональный проект "Современная школа"</t>
  </si>
  <si>
    <t xml:space="preserve">Обновление материально-технической базы для формирования у обучающихся современных технологических и гуманитарных навыков" (Закупка товаров работ и услуг для обеспечения  государственных (муниципальных) нужд) </t>
  </si>
  <si>
    <t>Обновление материально-технической базы для формирования у обучающихся современных технологических и гуманитарных навыков" (Предоставление субсидий бюджетным, автономным учреждениям и иным некоммерческим организациям)</t>
  </si>
  <si>
    <t>Региональный проект «Цифровая образовательная среда»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</si>
  <si>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(Закупка товаров работ и услуг для обеспечения  государственных (муниципальных) нужд)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</si>
  <si>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(Предоставление субсидий бюджетным, автономным учреждениям и иным некоммерческим организациям)</t>
  </si>
  <si>
    <t>02 1 P2 00000</t>
  </si>
  <si>
    <t>02 1 P2 52320</t>
  </si>
  <si>
    <t>02 1 P2 Д2320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</si>
  <si>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</si>
  <si>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(Предоставление субсидий бюджетным, автономным учреждениям и иным некоммерческим организациям)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</si>
  <si>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(в целях достижения значений дополнительного результата)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</si>
  <si>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</si>
  <si>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03 0 00 00000</t>
  </si>
  <si>
    <t>03 0 01 00000</t>
  </si>
  <si>
    <t>Поддержка одаренных детей (Закупка товаров работ и услуг для обеспечения  государственных (муниципальных )</t>
  </si>
  <si>
    <t>02 2 03 00000</t>
  </si>
  <si>
    <t>02 2 03 81400</t>
  </si>
  <si>
    <t>02 2 05 00000</t>
  </si>
  <si>
    <t>02 2 05  88320</t>
  </si>
  <si>
    <t>02 2 05 S8320</t>
  </si>
  <si>
    <t>02 2 08 00000</t>
  </si>
  <si>
    <t>02 2 08 S8410</t>
  </si>
  <si>
    <t xml:space="preserve">Основное мероприятие "Трудоустройство детей школьного возраста в каникулярное время" </t>
  </si>
  <si>
    <t>Основное мероприятие "Организация отдыха и оздоровления детей в лагерях дневного пребывания"</t>
  </si>
  <si>
    <t>Организация отдыха и оздоровления детей в лагерях дневного пребывания (Закупка товаров, работ и услуг для обеспечения государственных (муниципальных) нужд)</t>
  </si>
  <si>
    <t>Основное мероприятие "Организация отдыха детей в каникулярное время"</t>
  </si>
  <si>
    <t>Мероприятия в области физической культуры и спорта (Закупка товаров работ и услуг для обеспечения  государственных (муниципальных )</t>
  </si>
  <si>
    <t>Расходы на осуществление полномочий по организации  деятельности по опеке и попечительству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</si>
  <si>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Расходы на обеспечение деятельности (оказания услуг) муниципальных услуг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</si>
  <si>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Расходы на обеспечение деятельности (оказания услуг) муниципальных услуг  (Закупка товаров, работ и услуг для обеспечения государственных (муниципальных) нужд)</t>
  </si>
  <si>
    <t>Расходы на обеспечение деятельности(оказания услуг) муниципальных учреждений (Иные бюджетные ассигнования)</t>
  </si>
  <si>
    <t>08 0 00 00000</t>
  </si>
  <si>
    <t>08 0 05 00000</t>
  </si>
  <si>
    <t>08 0 05 81460</t>
  </si>
  <si>
    <t>Основное мероприятие "Противодействие терроризму и экстемистской деятельности, защита потенциальных объектов террористических посягательств"</t>
  </si>
  <si>
    <t>Противодействие терроризму и экстемистской деятельности, защита потенциальных объектов террористических посягательств (Закупка товаров, работ и услуг для обеспечения  государственных (муниципальных) нужд)</t>
  </si>
  <si>
    <t>Противодействие терроризму и экстемистской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</si>
  <si>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 xml:space="preserve">Развитие дополнительного образования в сфере культуры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</si>
  <si>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Развитие дополнительного образования в сфере культуры (Закупка товаров, работ и услуг для обеспечения  государственных (муниципальных) нужд)</t>
  </si>
  <si>
    <t>Развитие дополнительного образования в сфере культуры (Иные бюджетные ассигнования)</t>
  </si>
  <si>
    <t>Основное мроприятие "Развитие дополнительного образования в свере культуры"</t>
  </si>
  <si>
    <t>11 2 03 L5190</t>
  </si>
  <si>
    <t>Расходы на обеспечение деятельности (оказания услуг) учреждений библиотечной системы (Закупка товаров, работ и услуг для обеспечения государственных (муниципальных) нужд)</t>
  </si>
  <si>
    <t xml:space="preserve">Комплектование книжных фондов (Закупка товаров, работ и услуг для обеспечения  государственных (муниципальных) нужд) </t>
  </si>
  <si>
    <t>Расходы на обеспечение деятельности (оказания услуг) учреждений досуга  (Закупка товаров, работ и услуг для обеспечения  государственных (муниципальных) нужд)</t>
  </si>
  <si>
    <t xml:space="preserve">Расходы на обеспечение деятельности (оказания услуг) муниципальных учреждений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</si>
  <si>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Расходы на обеспечение деятельности (оказания услуг) муниципальных учреждений 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</si>
  <si>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11 4  01 80840</t>
  </si>
  <si>
    <t>Расходы на мероприятия по развитию туризма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</si>
  <si>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</si>
  <si>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24 0 01 S8870</t>
  </si>
  <si>
    <t>Расходы муниципальных образований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</si>
  <si>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</si>
  <si>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25 1 01 L5760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</si>
  <si>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в сельской местности"</t>
  </si>
  <si>
    <t>Обеспечение комплексного развития сельских территорий  (Социальное обеспечение и иные выплаты населению)</t>
  </si>
  <si>
    <t>25 1 05 00000</t>
  </si>
  <si>
    <t>25 1 05 L5760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</si>
  <si>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проживающих на сельских территориях по договору найма жилого помещения"</t>
  </si>
  <si>
    <t xml:space="preserve">Расходы на обеспечение деятельности органов местного самоуправления (Закупка товаров работ и услуг для государственных (муниципальных) нужд) </t>
  </si>
  <si>
    <t>Основное мероприятие "Резервный фонд администрации Бобровского муниципального района (финансовое обеспечение непредвиденных расходов), а также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ситуаций"</t>
  </si>
  <si>
    <t>Резервный фонд администрации Бобровского муниципального района (финансовое обеспечение непредвиденных расходов), а также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 (иные бюджетные ассигнования)</t>
  </si>
  <si>
    <t>Выравнивание бюджетной обеспеченности поселений из муниципального бюджета (Межбюджетные трансферты)</t>
  </si>
  <si>
    <t>Основное мероприятие "Зарезервированные средства, связанные с особенностями исполнения бюджета"</t>
  </si>
  <si>
    <t xml:space="preserve">Зарезервированные средства, связанные с особенностями исполнения бюджета (Иные бюджтные ассигнования) </t>
  </si>
  <si>
    <t>39 1 11 00000</t>
  </si>
  <si>
    <t>39 1 11 81290</t>
  </si>
  <si>
    <t>Межбюджетные трансферты на осуществление муниципального земельного контроля (Межбюджетные трансферты)</t>
  </si>
  <si>
    <t>Основное мероприятие "Расходы на обеспечение деятельности органов местного самоуправления"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</si>
  <si>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</si>
  <si>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Основное мероприятие "Создание и организация деятельности комиссий по делам несовершеннолетних и защите их прав"</t>
  </si>
  <si>
    <t>Осуществление отдельных государственных полномочий Воронежской области по созданию и организации деятельности комиссий по делам несоверщеннолетних и защите их прав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</si>
  <si>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актов"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</si>
  <si>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</si>
  <si>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входящитх в муниципальный район, необходимой для ведения регистра муниципльных нормативных правовых актов (Закупка товаров, работ и услуг для обеспечения государственных (муниципальных) нужд)</t>
  </si>
  <si>
    <t>Основное мероприятие "Осуществление полномочий по созданию и организации деятельности административных комиссий"</t>
  </si>
  <si>
    <t>Реализация мероприятий по обеспечению жильем молодых семей (Социальное обеспечение и иные выплаты населению)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</si>
  <si>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</si>
  <si>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39 2 16  00000</t>
  </si>
  <si>
    <t>39 2 16  82080</t>
  </si>
  <si>
    <t>Основные мероприятие "Расходы на подготовку и проведение выборов депутатов Совета народных депутатов Бобровского муниципального района Воронежской области"</t>
  </si>
  <si>
    <t>Расходы на проведение выборов (Закупка товаров работ и услуг для обеспечения государственных (муниципальных) нужд)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</si>
  <si>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</si>
  <si>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Расходы на 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</si>
  <si>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39 2 20 78450</t>
  </si>
  <si>
    <t>39 2 24 00000</t>
  </si>
  <si>
    <t>39 3 00 00000</t>
  </si>
  <si>
    <t>39 3 04 00000</t>
  </si>
  <si>
    <t>39 3 04 S8670</t>
  </si>
  <si>
    <t>Основное мероприятие "Расходы на обеспечение уличного освещения"</t>
  </si>
  <si>
    <t>Расходы на обеспечение уличного освещения (Закупка товаров, работ и услуг для обеспечения государственных (муниципальных) нужд)</t>
  </si>
  <si>
    <t>Основное мероприятие "Расходы на обеспечение деятельности (оказания услуг) муниципальных учреждений"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</si>
  <si>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</si>
  <si>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Основное мероприятие "Развитие и модернизация дошкольного и общего образования"</t>
  </si>
  <si>
    <t>02 1 08 00000</t>
  </si>
  <si>
    <t xml:space="preserve">02 1 08 S8750 </t>
  </si>
  <si>
    <t>Региональный проект "Успех каждого ребенка"</t>
  </si>
  <si>
    <t>Основное мероприятие "Содействие сохранению и развитию муниципальных учреждений культуры</t>
  </si>
  <si>
    <t>Обеспечение комплексного развития сельских территорий  (Капитальные вложения в объекты государственной (муниципальной) собственности)</t>
  </si>
  <si>
    <t>Основное мероприятие "Финансовая поддержка субъектов малого и среднего предпринимательства"</t>
  </si>
  <si>
    <t>57 0 00 00000</t>
  </si>
  <si>
    <t>57 0 01 00000</t>
  </si>
  <si>
    <t>57 0 01 80380</t>
  </si>
  <si>
    <t>39 1 11 L5760</t>
  </si>
  <si>
    <t>39 1 10 00000</t>
  </si>
  <si>
    <r>
      <t xml:space="preserve"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  </t>
    </r>
    <r>
      <rPr>
        <sz val="14"/>
        <rFont val="Times New Roman"/>
        <family val="1"/>
        <charset val="204"/>
      </rPr>
      <t>(Предоставление субсидий бюджетным, автономным учреждениям и иным некоммерческим организациям)</t>
    </r>
  </si>
  <si>
    <t>02 5 01 00000</t>
  </si>
  <si>
    <t>02 5 01 52600</t>
  </si>
  <si>
    <t>02 5 01 78150</t>
  </si>
  <si>
    <t>02 5 01 78541</t>
  </si>
  <si>
    <t>02 5 01 78542</t>
  </si>
  <si>
    <t>02 5 01 78543</t>
  </si>
  <si>
    <t>02 5 01 80580</t>
  </si>
  <si>
    <t>Расходы на осуществление полномочий по организации  деятельности по опеке и попечительству (Закупка товаров, работ и услуг для обеспечения государственных (муниципальных) нужд)</t>
  </si>
  <si>
    <t>02 3 01 81610</t>
  </si>
  <si>
    <t>02 4 03 78392</t>
  </si>
  <si>
    <t>02 4 03 00000</t>
  </si>
  <si>
    <t>Основное мероприятие "Осуществление отдельных  государственных полномочий Воронежской области по созданию и осуществлению деятельности по опеке и попечительству"</t>
  </si>
  <si>
    <t>02 4 01 82010</t>
  </si>
  <si>
    <t>Расходы на обеспечение функций органов местного самоуправления" (Закупка товаров, работ и услуг для обеспечения государственных (муниципальных) нужд)</t>
  </si>
  <si>
    <t>02 4 02 00590</t>
  </si>
  <si>
    <t>Подпрограмма"Создание условий для обеспечения качественными услугами ЖКХ населения Бобровского муниципального района"</t>
  </si>
  <si>
    <t>Реализация мероприятий областной адресной программы капитального ремонта (Закупка товаров, работ и услуг для обеспечения  государственных (муниципальных) нужд)</t>
  </si>
  <si>
    <t>11 2 08 S7850</t>
  </si>
  <si>
    <t>Обеспечение комплексного развития сельских территорий (Межбюджетные трансферты)</t>
  </si>
  <si>
    <t>Основное мероприятие "Межбюджетные трансферты поселениям на софинансирование мероприятий, не относящихся к капитальным вложениям в объекты муниципальной собственности"</t>
  </si>
  <si>
    <t>Развитие и модернизация общего образования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</si>
  <si>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</si>
  <si>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Закупка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</si>
  <si>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</si>
  <si>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Основное мероприятие"Благоустройство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</si>
  <si>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</si>
  <si>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Основное мероприятие "Обеспечение комплексного развития сельских территорий"</t>
  </si>
  <si>
    <t>25 1 02 00000</t>
  </si>
  <si>
    <t>25 1 02 L5760</t>
  </si>
  <si>
    <t xml:space="preserve">Обеспечение комплексного развития сельских территорий </t>
  </si>
  <si>
    <t>39 2 10 L0200</t>
  </si>
  <si>
    <t>39 2 01 00593</t>
  </si>
  <si>
    <t>Строительство и реконструкция(модернизация)объектов питьевого водоснабжения</t>
  </si>
  <si>
    <t>Создание условий для обеспечения доступным и комфортным жильем сельского населения</t>
  </si>
  <si>
    <t>Основное мероприятие"Создание условий для обеспечения доступным и комфортным жильем сельского населения"</t>
  </si>
  <si>
    <t>Создание и развитие инфраструктуры на сельских территориях</t>
  </si>
  <si>
    <t>Создание новых мест в общеобразовательных организациях ,расположенных в сельской местности в поселках городского типа(в целях достижения значений дополнительного результата)(Капитальные вложения в объекты недвижимого имущества государственной (муниципальной) собственности)</t>
  </si>
  <si>
    <t>02 1 E1 Д2300</t>
  </si>
  <si>
    <t>Основное мероприятие "Развитие физической культуры и спорта в муниципальных спортивных школах"</t>
  </si>
  <si>
    <t xml:space="preserve">Расходы на обеспечение деятельности (оказание услуг) учреждений спорта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</si>
  <si>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Расходы на обеспечение деятельности (оказание услуг) в спортивных школах (Закупка товаров работ и услуг для обеспечения  государственных (муниципальных) нужд) </t>
  </si>
  <si>
    <t>Расходы на обеспечение деятельности (оказание услуг) в спортивных школах (Иные бюджетные ассигнования)</t>
  </si>
  <si>
    <t>02 3 01 00000</t>
  </si>
  <si>
    <t>Мероприятия по созданию условий для развития физической культуры и массового спорта</t>
  </si>
  <si>
    <t>Обеспечение уровня финансирования организаций,осуществляющих спортивную подготовку в соответствии с требованиями федеральных стандартов спортивной подготовки</t>
  </si>
  <si>
    <t>02 3 05 S8790</t>
  </si>
  <si>
    <t>02 3 05 S8170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</si>
  <si>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</si>
  <si>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</si>
  <si>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</si>
  <si>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2023 год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</si>
  <si>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общеобразовательные организации, реализующие общеобразовательную програму дошкольного образования (Социальное обеспечение и иные выплаты населению)</t>
  </si>
  <si>
    <t>Муниципальная программа Бобровского муниципального района Воронежской области "Развитие культуры" на 2019-2024 годы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</si>
  <si>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2019-2024 годы</t>
  </si>
  <si>
    <t>Муниципальная программа Бобровского муниципального района  Воронежской области "Муниципальное управление и гражданское общество" на 2019-2024 годы</t>
  </si>
  <si>
    <t>39 1 10 S8100</t>
  </si>
  <si>
    <t>02 1 05 53030</t>
  </si>
  <si>
    <t>02 1 05 00000</t>
  </si>
  <si>
    <t>02 4 01 00000</t>
  </si>
  <si>
    <t>02 4 02 00000</t>
  </si>
  <si>
    <t>11 2 08 00000</t>
  </si>
  <si>
    <t>Основное мероприятие "Содействие сохранению и развитию муниципальных учреждений культуры"</t>
  </si>
  <si>
    <t>Социальное обеспечение и иные выплаты населению</t>
  </si>
  <si>
    <t xml:space="preserve">300 </t>
  </si>
  <si>
    <t xml:space="preserve">01 </t>
  </si>
  <si>
    <t>Межбюджетные трансферты</t>
  </si>
  <si>
    <t>39 1 13 00000</t>
  </si>
  <si>
    <t>39 1 13 S8140</t>
  </si>
  <si>
    <t>39 2 03 82040</t>
  </si>
  <si>
    <t>39 2 12 00000</t>
  </si>
  <si>
    <t>Основное мероприятие "Оказание социальной помощи отдельным категориям граждан"</t>
  </si>
  <si>
    <t>39 2 12 80620</t>
  </si>
  <si>
    <t>39 3 F5 52430</t>
  </si>
  <si>
    <t>57 0 01 80370</t>
  </si>
  <si>
    <t>Мероприятия в области защиты прав потребителей (Иные бюджетные ассигнования)</t>
  </si>
  <si>
    <t>02 1 01 L3040</t>
  </si>
  <si>
    <t>02 1 01 L2550</t>
  </si>
  <si>
    <t>Основное мероприятие "Финансовое обеспечение выполнения других расходных обязательств"</t>
  </si>
  <si>
    <t>Расходы на обеспечение деятельности (оказания услуг) школ-детских садов, школ начальных, средних учреждений</t>
  </si>
  <si>
    <t>02 1 03 80610</t>
  </si>
  <si>
    <t>02 1 03 00000</t>
  </si>
  <si>
    <t>Мероприятия в области дополнительного образования и воспитания детей</t>
  </si>
  <si>
    <t>02 1 03 S8630</t>
  </si>
  <si>
    <t>11 2 05 L4670</t>
  </si>
  <si>
    <t>11 2 05 00000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</si>
  <si>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</si>
  <si>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Закупка товаров, работ и услуг для обеспечения  государственных (муниципальных) нужд)</t>
  </si>
  <si>
    <t>39 2 21 00000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</si>
  <si>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</si>
  <si>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39 2 21 81430</t>
  </si>
  <si>
    <t>Мероприятия в сфере защиты населения от чрезвычайных ситуаций и пожаров</t>
  </si>
  <si>
    <t>Региональный проект "Чистая вода"</t>
  </si>
  <si>
    <t>39 3 F5 00000</t>
  </si>
  <si>
    <t>Приложение № 7</t>
  </si>
  <si>
    <t>Иные межбюджетные трансферты на оказание финансовой поддержки поселениям в целях сбалансированности бюджетов поселений</t>
  </si>
  <si>
    <t>39 1 05 S8040</t>
  </si>
  <si>
    <t xml:space="preserve">Основное мероприятие "Межбюджетные трансферты поселениям </t>
  </si>
  <si>
    <t>Межбюджетные трансферты на приобретение служебного автотранспорта поселениям</t>
  </si>
  <si>
    <t>Межбюджетные трансферты на проведение кадастровых работ</t>
  </si>
  <si>
    <t>Развитие сети автомобильных дорог  общего пользования (Капитальные вложения в объекты государственной (муниципальной) собственности)</t>
  </si>
  <si>
    <t>24 0 01 81290</t>
  </si>
  <si>
    <t>Государственная поддержка отрасли культуры</t>
  </si>
  <si>
    <t>Расходы на обеспечение деятельности главы  муниципального района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</si>
  <si>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"Расходы на обеспечение деятельности главы  муниципального района"</t>
  </si>
  <si>
    <t>Судебная система</t>
  </si>
  <si>
    <t>39 2 25 00000</t>
  </si>
  <si>
    <t>Основное мероприятие"Расходы на 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</t>
  </si>
  <si>
    <t>Рапсходы на осуществление полномочий по составлению(изменению)списков кандидатов в присяжные заседатели федеральных судов общей юрисдикции в Российской Федерации(Закупка товаров, работ и услуг для обеспечения государственных (муниципальных) нужд)</t>
  </si>
  <si>
    <t>39 2 25 51020</t>
  </si>
  <si>
    <t>Обеспечение деятельности финансовых,налоговых и таможенных органов и органов финансового(финансово-бюджетного надзора)</t>
  </si>
  <si>
    <t>Основное мероприятие"Обеспечение деятельности ревизионной комиссии"</t>
  </si>
  <si>
    <t>Расходы на обеспечение деятельности председателя ревизионной комиссии и его заместителей(аудитов)</t>
  </si>
  <si>
    <t>39 2 01 82050</t>
  </si>
  <si>
    <t>Расходы на обеспечение деятельности преседателя ревизионной комиссии и его заместителей(аудиторов)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</si>
  <si>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Основное мероприятие "Расходы на обеспечение деятельности органов местного самоуправления"</t>
  </si>
  <si>
    <t xml:space="preserve">Расходы на обеспечение деятельности органов местного самоуправления (Закупка товаров работ и услуг для  обеспечения государственных (муниципальных) нужд) </t>
  </si>
  <si>
    <t>Жилищно-коммунальное хозяйство</t>
  </si>
  <si>
    <t>Коммунальное хозяйство</t>
  </si>
  <si>
    <t>Подпрограмма "Управление муниципальными финансами"</t>
  </si>
  <si>
    <t>Основное управление"Организация системы раздельного накопления твердых коммунальных отходов на территории Воронежской области"</t>
  </si>
  <si>
    <t>Организация системы раздельного накопления твердых коммунальных отходов на территории Воронежской области</t>
  </si>
  <si>
    <t>Подпрограмма "Создание условий для обеспечения качественными услугами ЖКХ населения Бобровского муниципального района"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</si>
  <si>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</si>
  <si>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Софинансирование капитальных вложений в объекты государственной(муниципальной) собственности</t>
  </si>
  <si>
    <t xml:space="preserve">39 3 01 S8100 </t>
  </si>
  <si>
    <t>Основное мероприятие "Создание общеобразовательных организациях, расположенных в сельской местности и малых городах, условий для занятий физической культурой и спортом"</t>
  </si>
  <si>
    <t>Создание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</si>
  <si>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1 E2 50970</t>
  </si>
  <si>
    <t>39 2 01 82010</t>
  </si>
  <si>
    <t>Расходы на обустройство территорий муниципальных образований (Закупка товаров, работ и услуг для обеспечения государственных (муниципальных) нужд)</t>
  </si>
  <si>
    <t>Иные межбюджетные трансферты бюджетам муниципальных образований на проведение комплексных кадастровых работ(Закупка товаров, работ и услуг для обеспечения государственных (муниципальных) нужд)</t>
  </si>
  <si>
    <t>*</t>
  </si>
  <si>
    <t>Региональный проект"Спорт-норма жизни</t>
  </si>
  <si>
    <t>02 3 P5Д22841</t>
  </si>
  <si>
    <t>Оснащение объектов спортивной инфраструктуры спортивно-технологическим оборудованием для создания малых спортивных площадок(в целях дополнительного результата)</t>
  </si>
  <si>
    <t>39 1 11 L5110</t>
  </si>
  <si>
    <t>39 2 11 L5110</t>
  </si>
  <si>
    <t>Проведение кадастровых работ (Межбюджетные трансферты)</t>
  </si>
  <si>
    <t>39 1 11 S8460</t>
  </si>
  <si>
    <t>39 3 08 S8000</t>
  </si>
  <si>
    <t>39 1 10  L5760</t>
  </si>
  <si>
    <t>39 2 11 S8460</t>
  </si>
  <si>
    <t>39 1 08 79180</t>
  </si>
  <si>
    <t>39 1 08 00000</t>
  </si>
  <si>
    <t>11 2 01 L5190</t>
  </si>
  <si>
    <t>Основное мероприятие "Финансирование комплектования документальных фондов общедоступных библиотек"</t>
  </si>
  <si>
    <t>Финансирование комплектования документальных фондов общедоступных библиотек  (Закупка товаров, работ и услуг для обеспечения государственных (муниципальных) нужд)</t>
  </si>
  <si>
    <t>24 0 02 S8850</t>
  </si>
  <si>
    <t>Капитальный ремонт и ремонт автомобильных дорог общего пользования местного значения[ (Закупка товаров, работ и услуг для обеспечения  государственных (муниципальных) нужд)</t>
  </si>
  <si>
    <t>39 1 19 S8460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</si>
  <si>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</si>
  <si>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</si>
  <si>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(оказания услуг) школ-детских садов, школ начальных, средних (Предоставление субсидий бюджетным, автономным учреждениям и иным некоммерческим организациям)</t>
  </si>
  <si>
    <t>Муниципальная программа Бобровского муниципального района Воронежской области "Развитие образования, физической культуры и спорта Бобровского муниципального района Воронежской области" на 2021-2026 годы</t>
  </si>
  <si>
    <t xml:space="preserve">от "    " декабря  2022 № </t>
  </si>
  <si>
    <t>Распределение бюджетных ассигнований по целевым стаьям (муниципальных программ) Бобровского муниципального района Воронежской области, группам видов расходов, разделам, подразделам классификации расходов бюджета муниципального района на 2023год и на плановый период 2024 и 2025 годы</t>
  </si>
  <si>
    <t>2024 год</t>
  </si>
  <si>
    <t>2025 год</t>
  </si>
  <si>
    <t>Муниципальная программа Бобровского муниципального района  Воронежской области "Дорожное хозяйство" на 2021-2026 годы</t>
  </si>
  <si>
    <t>Муниципальная программа Бобровского муниципального района Воронежской области "Одаренные дети" на 2021-2026 годы</t>
  </si>
  <si>
    <t xml:space="preserve">Муниципальная программа "Профилактика нарушений в Бобровском муниципальном районе" на 2021-2026 годы </t>
  </si>
  <si>
    <t>Муниципальная программа Бобровского муниципального района  Воронежской области "Муниципальное управление и гражданское общество" на 2021-2026 годы</t>
  </si>
  <si>
    <t>Муниципальная программа Бобровского муниципального района  Воронежской области "Создание условий для развития малого и среднего предпринимательства" на 2021-2026 годы</t>
  </si>
  <si>
    <t>Основное мероприятие "Организация перевозок пассажиров автомобильным транспортом общего пользования по муниципальным маршрутам регулярных перевозок по регулируемым тарфам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</si>
  <si>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</si>
  <si>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39 2 22 81260</t>
  </si>
  <si>
    <t>39 2 22 S9260</t>
  </si>
  <si>
    <t>Иные межбюджетные трансферты бюджтам муниципальных образований Воронежской области на создание модельных униципальных библиотек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</si>
  <si>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 государственных (муниципальных) нужд)</t>
  </si>
  <si>
    <t>11 2 05А15454</t>
  </si>
  <si>
    <t>000</t>
  </si>
  <si>
    <t>111</t>
  </si>
  <si>
    <t>222</t>
  </si>
  <si>
    <t>211</t>
  </si>
  <si>
    <t>Основное мероприятие "Государственная поддержка муниципальных учреждений культуры"</t>
  </si>
  <si>
    <t>Развитие транспортной инфраструктуры на сельских территориях (Закупка товаров, работ и услуг для обеспечения  государственных (муниципальных) нужд)</t>
  </si>
  <si>
    <t>24 0 01 L3720</t>
  </si>
  <si>
    <t>Реализация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</t>
  </si>
  <si>
    <t>39 3 08 S9120</t>
  </si>
  <si>
    <t>Софинансирование объектов капитального строительства муниципальной собственности в рамках областной адресной инвестиционной программы («Создание условий для обеспечения доступным и комфортным жильем сельского населения») Обеспечение комплексного развития сельских территорий</t>
  </si>
  <si>
    <t>Софинансирование капитальных вложений в объекты государственой(муниципальной) собственности)</t>
  </si>
  <si>
    <t>39 2 10 L5760</t>
  </si>
  <si>
    <t xml:space="preserve">Основное мероприятие "Проведение мероприятий по развитию физической культуры и спорта </t>
  </si>
  <si>
    <t>Осуществлени отдельных государственных полномочий Воронежской области по обеспечению выплат приемной семье на содержание подопечных детей(Социальное обеспечение и иные выплаты населению)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</si>
  <si>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 (МКУархитектор)</t>
  </si>
  <si>
    <t>39 2 01 00594</t>
  </si>
  <si>
    <t>Основное направление"Энергосбережение и повышение энергетической эффективности в системе наружного освещения</t>
  </si>
  <si>
    <t>Расходные обязательства,возникающие при выполнение полномочий органов местного самоуправления по вопросам местного значения в сфере модернизации уличного освещения</t>
  </si>
  <si>
    <t>39 3 08  S8140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</si>
</sst>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00"/>
    <numFmt numFmtId="166" formatCode="0.0"/>
  </numFmts>
  <fonts count="40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4"/>
      <color indexed="8"/>
      <name val="Times New Roman"/>
      <family val="2"/>
    </font>
    <font>
      <b/>
      <sz val="14"/>
      <color indexed="8"/>
      <name val="Times New Roman"/>
      <family val="1"/>
      <charset val="204"/>
    </font>
    <font>
      <sz val="18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3.5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Arial Cyr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1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23" fillId="0" borderId="0"/>
    <xf numFmtId="0" fontId="29" fillId="0" borderId="16">
      <alignment vertical="top" wrapText="1"/>
    </xf>
    <xf numFmtId="1" fontId="31" fillId="0" borderId="16">
      <alignment horizontal="center" vertical="top" shrinkToFit="1"/>
    </xf>
    <xf numFmtId="4" fontId="29" fillId="25" borderId="16">
      <alignment horizontal="right" vertical="top" shrinkToFit="1"/>
    </xf>
    <xf numFmtId="0" fontId="21" fillId="0" borderId="0"/>
  </cellStyleXfs>
  <cellXfs count="136">
    <xf numFmtId="0" fontId="0" fillId="0" borderId="0" xfId="0"/>
    <xf numFmtId="49" fontId="18" fillId="0" borderId="0" xfId="0" applyNumberFormat="1" applyFont="1" applyFill="1" applyAlignment="1">
      <alignment horizontal="center" vertical="center"/>
    </xf>
    <xf numFmtId="49" fontId="18" fillId="0" borderId="0" xfId="0" applyNumberFormat="1" applyFont="1" applyFill="1"/>
    <xf numFmtId="1" fontId="20" fillId="0" borderId="0" xfId="0" applyNumberFormat="1" applyFont="1" applyFill="1" applyBorder="1" applyAlignment="1">
      <alignment vertical="center"/>
    </xf>
    <xf numFmtId="49" fontId="19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/>
    <xf numFmtId="0" fontId="19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49" fontId="19" fillId="0" borderId="11" xfId="0" applyNumberFormat="1" applyFont="1" applyFill="1" applyBorder="1" applyAlignment="1">
      <alignment horizontal="center" vertical="center"/>
    </xf>
    <xf numFmtId="0" fontId="18" fillId="0" borderId="0" xfId="0" applyFont="1"/>
    <xf numFmtId="0" fontId="18" fillId="0" borderId="0" xfId="0" applyFont="1" applyFill="1"/>
    <xf numFmtId="0" fontId="24" fillId="0" borderId="0" xfId="0" applyFont="1"/>
    <xf numFmtId="0" fontId="20" fillId="0" borderId="10" xfId="0" applyFont="1" applyFill="1" applyBorder="1" applyAlignment="1">
      <alignment horizontal="left" vertical="center" wrapText="1"/>
    </xf>
    <xf numFmtId="0" fontId="25" fillId="0" borderId="0" xfId="0" applyFont="1"/>
    <xf numFmtId="0" fontId="25" fillId="0" borderId="0" xfId="0" applyFont="1" applyBorder="1"/>
    <xf numFmtId="0" fontId="25" fillId="24" borderId="0" xfId="0" applyFont="1" applyFill="1" applyBorder="1"/>
    <xf numFmtId="164" fontId="28" fillId="24" borderId="0" xfId="0" applyNumberFormat="1" applyFont="1" applyFill="1" applyBorder="1" applyAlignment="1">
      <alignment horizontal="center" vertical="center"/>
    </xf>
    <xf numFmtId="165" fontId="18" fillId="0" borderId="0" xfId="0" applyNumberFormat="1" applyFont="1"/>
    <xf numFmtId="165" fontId="25" fillId="0" borderId="0" xfId="0" applyNumberFormat="1" applyFont="1"/>
    <xf numFmtId="165" fontId="24" fillId="0" borderId="0" xfId="0" applyNumberFormat="1" applyFont="1"/>
    <xf numFmtId="0" fontId="18" fillId="0" borderId="21" xfId="0" applyFont="1" applyBorder="1" applyAlignment="1"/>
    <xf numFmtId="0" fontId="18" fillId="0" borderId="0" xfId="0" applyFont="1" applyBorder="1" applyAlignment="1"/>
    <xf numFmtId="164" fontId="18" fillId="0" borderId="0" xfId="0" applyNumberFormat="1" applyFont="1"/>
    <xf numFmtId="164" fontId="25" fillId="0" borderId="0" xfId="0" applyNumberFormat="1" applyFont="1" applyBorder="1"/>
    <xf numFmtId="164" fontId="24" fillId="0" borderId="0" xfId="0" applyNumberFormat="1" applyFont="1"/>
    <xf numFmtId="164" fontId="25" fillId="0" borderId="0" xfId="0" applyNumberFormat="1" applyFont="1"/>
    <xf numFmtId="49" fontId="20" fillId="0" borderId="1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4" fontId="27" fillId="0" borderId="10" xfId="0" applyNumberFormat="1" applyFont="1" applyFill="1" applyBorder="1" applyAlignment="1">
      <alignment vertical="center" wrapText="1"/>
    </xf>
    <xf numFmtId="0" fontId="34" fillId="0" borderId="10" xfId="0" applyFont="1" applyFill="1" applyBorder="1" applyAlignment="1">
      <alignment horizontal="left" vertical="center" wrapText="1"/>
    </xf>
    <xf numFmtId="49" fontId="34" fillId="0" borderId="11" xfId="0" applyNumberFormat="1" applyFont="1" applyFill="1" applyBorder="1" applyAlignment="1">
      <alignment horizontal="center" vertical="center"/>
    </xf>
    <xf numFmtId="4" fontId="34" fillId="0" borderId="29" xfId="0" applyNumberFormat="1" applyFont="1" applyFill="1" applyBorder="1" applyAlignment="1">
      <alignment vertical="center" wrapText="1"/>
    </xf>
    <xf numFmtId="49" fontId="34" fillId="0" borderId="0" xfId="0" applyNumberFormat="1" applyFont="1" applyFill="1" applyBorder="1" applyAlignment="1">
      <alignment horizontal="center" vertical="center"/>
    </xf>
    <xf numFmtId="0" fontId="32" fillId="0" borderId="23" xfId="43" applyNumberFormat="1" applyFont="1" applyFill="1" applyBorder="1" applyAlignment="1" applyProtection="1">
      <alignment vertical="top" wrapText="1"/>
    </xf>
    <xf numFmtId="0" fontId="38" fillId="0" borderId="10" xfId="0" applyFont="1" applyFill="1" applyBorder="1" applyAlignment="1">
      <alignment horizontal="left" vertical="center" wrapText="1"/>
    </xf>
    <xf numFmtId="49" fontId="38" fillId="0" borderId="11" xfId="42" applyNumberFormat="1" applyFont="1" applyFill="1" applyBorder="1" applyAlignment="1">
      <alignment horizontal="center" vertical="center" wrapText="1"/>
    </xf>
    <xf numFmtId="49" fontId="38" fillId="0" borderId="11" xfId="0" applyNumberFormat="1" applyFont="1" applyFill="1" applyBorder="1" applyAlignment="1">
      <alignment horizontal="center" vertical="center"/>
    </xf>
    <xf numFmtId="49" fontId="34" fillId="0" borderId="11" xfId="42" applyNumberFormat="1" applyFont="1" applyFill="1" applyBorder="1" applyAlignment="1">
      <alignment horizontal="center" vertical="center" wrapText="1"/>
    </xf>
    <xf numFmtId="166" fontId="19" fillId="0" borderId="10" xfId="0" applyNumberFormat="1" applyFont="1" applyFill="1" applyBorder="1" applyAlignment="1">
      <alignment horizontal="left" vertical="center" wrapText="1"/>
    </xf>
    <xf numFmtId="166" fontId="19" fillId="0" borderId="11" xfId="0" applyNumberFormat="1" applyFont="1" applyFill="1" applyBorder="1" applyAlignment="1">
      <alignment horizontal="center" vertical="center"/>
    </xf>
    <xf numFmtId="4" fontId="26" fillId="0" borderId="10" xfId="0" applyNumberFormat="1" applyFont="1" applyFill="1" applyBorder="1" applyAlignment="1">
      <alignment vertical="center" wrapText="1"/>
    </xf>
    <xf numFmtId="0" fontId="30" fillId="0" borderId="17" xfId="43" applyNumberFormat="1" applyFont="1" applyFill="1" applyBorder="1" applyProtection="1">
      <alignment vertical="top" wrapText="1"/>
    </xf>
    <xf numFmtId="1" fontId="30" fillId="0" borderId="16" xfId="44" applyNumberFormat="1" applyFont="1" applyFill="1" applyBorder="1" applyAlignment="1" applyProtection="1">
      <alignment horizontal="center" vertical="center" shrinkToFit="1"/>
    </xf>
    <xf numFmtId="0" fontId="37" fillId="0" borderId="0" xfId="0" applyFont="1" applyFill="1" applyAlignment="1">
      <alignment horizontal="justify" vertical="center"/>
    </xf>
    <xf numFmtId="4" fontId="34" fillId="0" borderId="28" xfId="0" applyNumberFormat="1" applyFont="1" applyFill="1" applyBorder="1" applyAlignment="1">
      <alignment vertical="center" wrapText="1"/>
    </xf>
    <xf numFmtId="0" fontId="35" fillId="0" borderId="30" xfId="43" applyNumberFormat="1" applyFont="1" applyFill="1" applyBorder="1" applyProtection="1">
      <alignment vertical="top" wrapText="1"/>
    </xf>
    <xf numFmtId="1" fontId="35" fillId="0" borderId="16" xfId="44" applyNumberFormat="1" applyFont="1" applyFill="1" applyBorder="1" applyAlignment="1" applyProtection="1">
      <alignment horizontal="center" vertical="center" shrinkToFit="1"/>
    </xf>
    <xf numFmtId="0" fontId="33" fillId="0" borderId="23" xfId="43" applyNumberFormat="1" applyFont="1" applyFill="1" applyBorder="1" applyAlignment="1" applyProtection="1">
      <alignment vertical="top" wrapText="1"/>
    </xf>
    <xf numFmtId="0" fontId="20" fillId="0" borderId="10" xfId="0" applyFont="1" applyFill="1" applyBorder="1" applyAlignment="1">
      <alignment wrapText="1"/>
    </xf>
    <xf numFmtId="0" fontId="19" fillId="0" borderId="10" xfId="0" applyFont="1" applyFill="1" applyBorder="1" applyAlignment="1">
      <alignment wrapText="1"/>
    </xf>
    <xf numFmtId="1" fontId="32" fillId="0" borderId="16" xfId="44" applyNumberFormat="1" applyFont="1" applyFill="1" applyBorder="1" applyProtection="1">
      <alignment horizontal="center" vertical="top" shrinkToFit="1"/>
    </xf>
    <xf numFmtId="1" fontId="33" fillId="0" borderId="0" xfId="44" applyNumberFormat="1" applyFont="1" applyFill="1" applyBorder="1" applyProtection="1">
      <alignment horizontal="center" vertical="top" shrinkToFit="1"/>
    </xf>
    <xf numFmtId="1" fontId="32" fillId="0" borderId="16" xfId="44" applyNumberFormat="1" applyFont="1" applyFill="1" applyBorder="1" applyAlignment="1" applyProtection="1">
      <alignment horizontal="center" vertical="center" shrinkToFit="1"/>
    </xf>
    <xf numFmtId="49" fontId="19" fillId="0" borderId="25" xfId="0" applyNumberFormat="1" applyFont="1" applyFill="1" applyBorder="1" applyAlignment="1">
      <alignment horizontal="center" vertical="center"/>
    </xf>
    <xf numFmtId="49" fontId="20" fillId="0" borderId="19" xfId="0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left" vertical="center" wrapText="1"/>
    </xf>
    <xf numFmtId="49" fontId="19" fillId="0" borderId="19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justify"/>
    </xf>
    <xf numFmtId="166" fontId="20" fillId="0" borderId="10" xfId="0" applyNumberFormat="1" applyFont="1" applyFill="1" applyBorder="1" applyAlignment="1">
      <alignment horizontal="left" vertical="center" wrapText="1"/>
    </xf>
    <xf numFmtId="49" fontId="22" fillId="0" borderId="11" xfId="0" applyNumberFormat="1" applyFont="1" applyFill="1" applyBorder="1" applyAlignment="1">
      <alignment horizontal="center" vertical="center"/>
    </xf>
    <xf numFmtId="49" fontId="22" fillId="0" borderId="25" xfId="0" applyNumberFormat="1" applyFont="1" applyFill="1" applyBorder="1" applyAlignment="1">
      <alignment horizontal="center" vertical="center"/>
    </xf>
    <xf numFmtId="166" fontId="30" fillId="0" borderId="31" xfId="43" applyNumberFormat="1" applyFont="1" applyFill="1" applyBorder="1" applyProtection="1">
      <alignment vertical="top" wrapText="1"/>
    </xf>
    <xf numFmtId="166" fontId="30" fillId="0" borderId="21" xfId="43" applyNumberFormat="1" applyFont="1" applyFill="1" applyBorder="1" applyProtection="1">
      <alignment vertical="top" wrapText="1"/>
    </xf>
    <xf numFmtId="0" fontId="19" fillId="0" borderId="28" xfId="0" applyFont="1" applyFill="1" applyBorder="1" applyAlignment="1">
      <alignment horizontal="left" vertical="center" wrapText="1"/>
    </xf>
    <xf numFmtId="49" fontId="19" fillId="0" borderId="18" xfId="0" applyNumberFormat="1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left" vertical="center" wrapText="1"/>
    </xf>
    <xf numFmtId="49" fontId="19" fillId="0" borderId="16" xfId="0" applyNumberFormat="1" applyFont="1" applyFill="1" applyBorder="1" applyAlignment="1">
      <alignment horizontal="center" vertical="center"/>
    </xf>
    <xf numFmtId="49" fontId="39" fillId="0" borderId="11" xfId="0" applyNumberFormat="1" applyFont="1" applyFill="1" applyBorder="1" applyAlignment="1">
      <alignment horizontal="center" vertical="center"/>
    </xf>
    <xf numFmtId="0" fontId="32" fillId="0" borderId="32" xfId="43" applyNumberFormat="1" applyFont="1" applyFill="1" applyBorder="1" applyAlignment="1" applyProtection="1">
      <alignment vertical="top" wrapText="1"/>
    </xf>
    <xf numFmtId="166" fontId="22" fillId="0" borderId="11" xfId="0" applyNumberFormat="1" applyFont="1" applyFill="1" applyBorder="1" applyAlignment="1">
      <alignment horizontal="center" vertical="center"/>
    </xf>
    <xf numFmtId="49" fontId="39" fillId="0" borderId="18" xfId="0" applyNumberFormat="1" applyFont="1" applyFill="1" applyBorder="1" applyAlignment="1">
      <alignment horizontal="center" vertical="center"/>
    </xf>
    <xf numFmtId="0" fontId="32" fillId="0" borderId="11" xfId="43" applyNumberFormat="1" applyFont="1" applyFill="1" applyBorder="1" applyAlignment="1" applyProtection="1">
      <alignment vertical="top" wrapText="1"/>
    </xf>
    <xf numFmtId="1" fontId="32" fillId="0" borderId="11" xfId="44" applyNumberFormat="1" applyFont="1" applyFill="1" applyBorder="1" applyProtection="1">
      <alignment horizontal="center" vertical="top" shrinkToFit="1"/>
    </xf>
    <xf numFmtId="164" fontId="18" fillId="0" borderId="0" xfId="0" applyNumberFormat="1" applyFont="1" applyBorder="1" applyAlignment="1"/>
    <xf numFmtId="0" fontId="32" fillId="0" borderId="0" xfId="43" applyNumberFormat="1" applyFont="1" applyFill="1" applyBorder="1" applyAlignment="1" applyProtection="1">
      <alignment vertical="top" wrapText="1"/>
    </xf>
    <xf numFmtId="166" fontId="19" fillId="0" borderId="10" xfId="0" applyNumberFormat="1" applyFont="1" applyFill="1" applyBorder="1" applyAlignment="1">
      <alignment horizontal="justify"/>
    </xf>
    <xf numFmtId="49" fontId="19" fillId="0" borderId="0" xfId="0" applyNumberFormat="1" applyFont="1" applyFill="1" applyBorder="1" applyAlignment="1">
      <alignment horizontal="center" vertical="center"/>
    </xf>
    <xf numFmtId="49" fontId="19" fillId="0" borderId="33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center" wrapText="1"/>
    </xf>
    <xf numFmtId="166" fontId="20" fillId="0" borderId="0" xfId="0" applyNumberFormat="1" applyFont="1" applyFill="1" applyAlignment="1">
      <alignment vertical="center"/>
    </xf>
    <xf numFmtId="166" fontId="18" fillId="0" borderId="0" xfId="0" applyNumberFormat="1" applyFont="1" applyFill="1"/>
    <xf numFmtId="166" fontId="20" fillId="0" borderId="0" xfId="0" applyNumberFormat="1" applyFont="1" applyFill="1" applyBorder="1" applyAlignment="1">
      <alignment vertical="center"/>
    </xf>
    <xf numFmtId="166" fontId="18" fillId="0" borderId="0" xfId="0" applyNumberFormat="1" applyFont="1" applyFill="1" applyAlignment="1">
      <alignment horizontal="left" vertical="center" wrapText="1"/>
    </xf>
    <xf numFmtId="166" fontId="20" fillId="0" borderId="11" xfId="0" applyNumberFormat="1" applyFont="1" applyFill="1" applyBorder="1" applyAlignment="1">
      <alignment horizontal="center" vertical="center" wrapText="1"/>
    </xf>
    <xf numFmtId="166" fontId="20" fillId="0" borderId="11" xfId="0" applyNumberFormat="1" applyFont="1" applyFill="1" applyBorder="1" applyAlignment="1">
      <alignment horizontal="center" vertical="center"/>
    </xf>
    <xf numFmtId="166" fontId="20" fillId="0" borderId="12" xfId="0" applyNumberFormat="1" applyFont="1" applyFill="1" applyBorder="1" applyAlignment="1">
      <alignment horizontal="center" vertical="center"/>
    </xf>
    <xf numFmtId="166" fontId="32" fillId="0" borderId="16" xfId="45" applyNumberFormat="1" applyFont="1" applyFill="1" applyBorder="1" applyAlignment="1" applyProtection="1">
      <alignment horizontal="center" vertical="center" shrinkToFit="1"/>
    </xf>
    <xf numFmtId="166" fontId="19" fillId="0" borderId="12" xfId="0" applyNumberFormat="1" applyFont="1" applyFill="1" applyBorder="1" applyAlignment="1">
      <alignment horizontal="center" vertical="center"/>
    </xf>
    <xf numFmtId="166" fontId="32" fillId="0" borderId="22" xfId="45" applyNumberFormat="1" applyFont="1" applyFill="1" applyBorder="1" applyAlignment="1" applyProtection="1">
      <alignment horizontal="center" vertical="center" shrinkToFit="1"/>
    </xf>
    <xf numFmtId="166" fontId="33" fillId="0" borderId="16" xfId="45" applyNumberFormat="1" applyFont="1" applyFill="1" applyBorder="1" applyAlignment="1" applyProtection="1">
      <alignment horizontal="center" vertical="center" shrinkToFit="1"/>
    </xf>
    <xf numFmtId="166" fontId="36" fillId="0" borderId="16" xfId="45" applyNumberFormat="1" applyFont="1" applyFill="1" applyBorder="1" applyAlignment="1" applyProtection="1">
      <alignment horizontal="center" vertical="center" shrinkToFit="1"/>
    </xf>
    <xf numFmtId="166" fontId="34" fillId="0" borderId="11" xfId="0" applyNumberFormat="1" applyFont="1" applyFill="1" applyBorder="1" applyAlignment="1">
      <alignment horizontal="center" vertical="center"/>
    </xf>
    <xf numFmtId="166" fontId="34" fillId="0" borderId="12" xfId="0" applyNumberFormat="1" applyFont="1" applyFill="1" applyBorder="1" applyAlignment="1">
      <alignment horizontal="center" vertical="center"/>
    </xf>
    <xf numFmtId="166" fontId="36" fillId="0" borderId="20" xfId="45" applyNumberFormat="1" applyFont="1" applyFill="1" applyBorder="1" applyAlignment="1" applyProtection="1">
      <alignment horizontal="center" vertical="center" shrinkToFit="1"/>
    </xf>
    <xf numFmtId="166" fontId="32" fillId="0" borderId="20" xfId="45" applyNumberFormat="1" applyFont="1" applyFill="1" applyBorder="1" applyAlignment="1" applyProtection="1">
      <alignment horizontal="center" vertical="center" shrinkToFit="1"/>
    </xf>
    <xf numFmtId="166" fontId="32" fillId="0" borderId="11" xfId="45" applyNumberFormat="1" applyFont="1" applyFill="1" applyBorder="1" applyAlignment="1" applyProtection="1">
      <alignment horizontal="center" vertical="center" shrinkToFit="1"/>
    </xf>
    <xf numFmtId="166" fontId="32" fillId="0" borderId="16" xfId="45" applyNumberFormat="1" applyFont="1" applyFill="1" applyBorder="1" applyAlignment="1" applyProtection="1">
      <alignment horizontal="center" vertical="top" shrinkToFit="1"/>
    </xf>
    <xf numFmtId="166" fontId="32" fillId="0" borderId="22" xfId="45" applyNumberFormat="1" applyFont="1" applyFill="1" applyBorder="1" applyAlignment="1" applyProtection="1">
      <alignment horizontal="center" vertical="top" shrinkToFit="1"/>
    </xf>
    <xf numFmtId="166" fontId="38" fillId="0" borderId="11" xfId="0" applyNumberFormat="1" applyFont="1" applyFill="1" applyBorder="1" applyAlignment="1">
      <alignment horizontal="center" vertical="center"/>
    </xf>
    <xf numFmtId="166" fontId="22" fillId="0" borderId="12" xfId="0" applyNumberFormat="1" applyFont="1" applyFill="1" applyBorder="1" applyAlignment="1">
      <alignment horizontal="center" vertical="center"/>
    </xf>
    <xf numFmtId="166" fontId="32" fillId="0" borderId="24" xfId="45" applyNumberFormat="1" applyFont="1" applyFill="1" applyBorder="1" applyAlignment="1" applyProtection="1">
      <alignment horizontal="center" vertical="center" shrinkToFit="1"/>
    </xf>
    <xf numFmtId="166" fontId="32" fillId="0" borderId="35" xfId="45" applyNumberFormat="1" applyFont="1" applyFill="1" applyBorder="1" applyAlignment="1" applyProtection="1">
      <alignment horizontal="center" vertical="center" shrinkToFit="1"/>
    </xf>
    <xf numFmtId="166" fontId="32" fillId="0" borderId="36" xfId="45" applyNumberFormat="1" applyFont="1" applyFill="1" applyBorder="1" applyAlignment="1" applyProtection="1">
      <alignment horizontal="center" vertical="center" shrinkToFit="1"/>
    </xf>
    <xf numFmtId="166" fontId="32" fillId="0" borderId="37" xfId="45" applyNumberFormat="1" applyFont="1" applyFill="1" applyBorder="1" applyAlignment="1" applyProtection="1">
      <alignment horizontal="center" vertical="center" shrinkToFit="1"/>
    </xf>
    <xf numFmtId="166" fontId="19" fillId="0" borderId="18" xfId="0" applyNumberFormat="1" applyFont="1" applyFill="1" applyBorder="1" applyAlignment="1">
      <alignment horizontal="center" vertical="center"/>
    </xf>
    <xf numFmtId="166" fontId="32" fillId="0" borderId="0" xfId="45" applyNumberFormat="1" applyFont="1" applyFill="1" applyBorder="1" applyAlignment="1" applyProtection="1">
      <alignment horizontal="center" vertical="top" shrinkToFit="1"/>
    </xf>
    <xf numFmtId="166" fontId="32" fillId="0" borderId="20" xfId="45" applyNumberFormat="1" applyFont="1" applyFill="1" applyBorder="1" applyAlignment="1" applyProtection="1">
      <alignment horizontal="center" vertical="top" shrinkToFit="1"/>
    </xf>
    <xf numFmtId="166" fontId="32" fillId="0" borderId="24" xfId="45" applyNumberFormat="1" applyFont="1" applyFill="1" applyBorder="1" applyAlignment="1" applyProtection="1">
      <alignment horizontal="center" vertical="top" shrinkToFit="1"/>
    </xf>
    <xf numFmtId="166" fontId="32" fillId="0" borderId="11" xfId="45" applyNumberFormat="1" applyFont="1" applyFill="1" applyBorder="1" applyAlignment="1" applyProtection="1">
      <alignment horizontal="center" vertical="top" shrinkToFit="1"/>
    </xf>
    <xf numFmtId="166" fontId="30" fillId="0" borderId="11" xfId="45" applyNumberFormat="1" applyFont="1" applyFill="1" applyBorder="1" applyAlignment="1" applyProtection="1">
      <alignment horizontal="center" vertical="center" shrinkToFit="1"/>
    </xf>
    <xf numFmtId="166" fontId="32" fillId="0" borderId="26" xfId="45" applyNumberFormat="1" applyFont="1" applyFill="1" applyBorder="1" applyAlignment="1" applyProtection="1">
      <alignment horizontal="center" vertical="top" shrinkToFit="1"/>
    </xf>
    <xf numFmtId="166" fontId="32" fillId="0" borderId="27" xfId="45" applyNumberFormat="1" applyFont="1" applyFill="1" applyBorder="1" applyAlignment="1" applyProtection="1">
      <alignment horizontal="center" vertical="top" shrinkToFit="1"/>
    </xf>
    <xf numFmtId="166" fontId="33" fillId="0" borderId="11" xfId="45" applyNumberFormat="1" applyFont="1" applyFill="1" applyBorder="1" applyAlignment="1" applyProtection="1">
      <alignment horizontal="center" vertical="center" shrinkToFit="1"/>
    </xf>
    <xf numFmtId="166" fontId="19" fillId="0" borderId="0" xfId="0" applyNumberFormat="1" applyFont="1" applyFill="1" applyAlignment="1">
      <alignment horizontal="center" vertical="center"/>
    </xf>
    <xf numFmtId="166" fontId="18" fillId="0" borderId="0" xfId="0" applyNumberFormat="1" applyFont="1" applyFill="1" applyAlignment="1">
      <alignment horizontal="center" vertical="center"/>
    </xf>
    <xf numFmtId="164" fontId="20" fillId="0" borderId="11" xfId="0" applyNumberFormat="1" applyFont="1" applyFill="1" applyBorder="1" applyAlignment="1">
      <alignment horizontal="center" vertical="center"/>
    </xf>
    <xf numFmtId="164" fontId="32" fillId="0" borderId="16" xfId="45" applyNumberFormat="1" applyFont="1" applyFill="1" applyBorder="1" applyAlignment="1" applyProtection="1">
      <alignment horizontal="center" vertical="center" shrinkToFit="1"/>
    </xf>
    <xf numFmtId="164" fontId="19" fillId="0" borderId="11" xfId="0" applyNumberFormat="1" applyFont="1" applyFill="1" applyBorder="1" applyAlignment="1">
      <alignment horizontal="center" vertical="center"/>
    </xf>
    <xf numFmtId="164" fontId="19" fillId="0" borderId="12" xfId="0" applyNumberFormat="1" applyFont="1" applyFill="1" applyBorder="1" applyAlignment="1">
      <alignment horizontal="center" vertical="center"/>
    </xf>
    <xf numFmtId="1" fontId="20" fillId="0" borderId="0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49" fontId="20" fillId="0" borderId="14" xfId="0" applyNumberFormat="1" applyFont="1" applyFill="1" applyBorder="1" applyAlignment="1">
      <alignment horizontal="center" vertical="center" wrapText="1"/>
    </xf>
    <xf numFmtId="49" fontId="20" fillId="0" borderId="11" xfId="0" applyNumberFormat="1" applyFont="1" applyFill="1" applyBorder="1" applyAlignment="1">
      <alignment horizontal="center" vertical="center" wrapText="1"/>
    </xf>
    <xf numFmtId="166" fontId="20" fillId="0" borderId="14" xfId="0" applyNumberFormat="1" applyFont="1" applyFill="1" applyBorder="1" applyAlignment="1">
      <alignment horizontal="center" vertical="center" wrapText="1"/>
    </xf>
    <xf numFmtId="166" fontId="20" fillId="0" borderId="15" xfId="0" applyNumberFormat="1" applyFont="1" applyFill="1" applyBorder="1" applyAlignment="1">
      <alignment horizontal="center" vertical="center" wrapText="1"/>
    </xf>
    <xf numFmtId="166" fontId="22" fillId="0" borderId="11" xfId="46" applyNumberFormat="1" applyFont="1" applyFill="1" applyBorder="1" applyAlignment="1">
      <alignment horizontal="center" vertical="center"/>
    </xf>
    <xf numFmtId="166" fontId="22" fillId="0" borderId="12" xfId="46" applyNumberFormat="1" applyFont="1" applyFill="1" applyBorder="1" applyAlignment="1">
      <alignment horizontal="center" vertical="center"/>
    </xf>
    <xf numFmtId="166" fontId="20" fillId="0" borderId="19" xfId="0" applyNumberFormat="1" applyFont="1" applyFill="1" applyBorder="1" applyAlignment="1">
      <alignment horizontal="center" vertical="center"/>
    </xf>
    <xf numFmtId="166" fontId="20" fillId="0" borderId="34" xfId="0" applyNumberFormat="1" applyFont="1" applyFill="1" applyBorder="1" applyAlignment="1">
      <alignment horizontal="center" vertical="center"/>
    </xf>
    <xf numFmtId="166" fontId="32" fillId="0" borderId="26" xfId="45" applyNumberFormat="1" applyFont="1" applyFill="1" applyBorder="1" applyAlignment="1" applyProtection="1">
      <alignment horizontal="center" vertical="center" shrinkToFit="1"/>
    </xf>
    <xf numFmtId="166" fontId="32" fillId="0" borderId="27" xfId="45" applyNumberFormat="1" applyFont="1" applyFill="1" applyBorder="1" applyAlignment="1" applyProtection="1">
      <alignment horizontal="center" vertical="center" shrinkToFit="1"/>
    </xf>
    <xf numFmtId="0" fontId="19" fillId="0" borderId="11" xfId="0" applyNumberFormat="1" applyFont="1" applyFill="1" applyBorder="1" applyAlignment="1">
      <alignment vertical="top" wrapText="1"/>
    </xf>
    <xf numFmtId="49" fontId="19" fillId="0" borderId="25" xfId="0" applyNumberFormat="1" applyFont="1" applyFill="1" applyBorder="1" applyAlignment="1">
      <alignment vertical="top" wrapText="1"/>
    </xf>
    <xf numFmtId="49" fontId="19" fillId="0" borderId="18" xfId="0" applyNumberFormat="1" applyFont="1" applyFill="1" applyBorder="1" applyAlignment="1">
      <alignment vertical="top" wrapText="1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32" xfId="43"/>
    <cellStyle name="xl34" xfId="44"/>
    <cellStyle name="xl36" xfId="4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1" xfId="42"/>
    <cellStyle name="Обычный 12" xfId="46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4"/>
  <sheetViews>
    <sheetView tabSelected="1" view="pageBreakPreview" topLeftCell="A268" zoomScale="75" zoomScaleNormal="70" zoomScaleSheetLayoutView="75" workbookViewId="0">
      <selection sqref="A1:E1048576"/>
    </sheetView>
  </sheetViews>
  <sheetFormatPr defaultRowHeight="18"/>
  <cols>
    <col min="1" max="1" width="81.42578125" style="7" customWidth="1"/>
    <col min="2" max="2" width="20.7109375" style="1" customWidth="1"/>
    <col min="3" max="3" width="6.42578125" style="1" customWidth="1"/>
    <col min="4" max="4" width="5" style="1" bestFit="1" customWidth="1"/>
    <col min="5" max="5" width="5.7109375" style="2" customWidth="1"/>
    <col min="6" max="6" width="24" style="115" customWidth="1"/>
    <col min="7" max="7" width="24.7109375" style="81" customWidth="1"/>
    <col min="8" max="8" width="26.28515625" style="81" customWidth="1"/>
    <col min="9" max="9" width="19.85546875" style="9" customWidth="1"/>
    <col min="10" max="10" width="22.42578125" style="9" customWidth="1"/>
    <col min="11" max="11" width="19.140625" style="9" customWidth="1"/>
    <col min="12" max="12" width="26.7109375" style="9" customWidth="1"/>
    <col min="13" max="13" width="18.28515625" style="9" customWidth="1"/>
    <col min="14" max="16384" width="9.140625" style="9"/>
  </cols>
  <sheetData>
    <row r="1" spans="1:12" ht="18.75">
      <c r="F1" s="80" t="s">
        <v>407</v>
      </c>
    </row>
    <row r="2" spans="1:12" ht="18.75">
      <c r="F2" s="80" t="s">
        <v>139</v>
      </c>
    </row>
    <row r="3" spans="1:12" ht="18.75">
      <c r="F3" s="80" t="s">
        <v>140</v>
      </c>
    </row>
    <row r="4" spans="1:12" ht="18.75">
      <c r="F4" s="80" t="s">
        <v>172</v>
      </c>
    </row>
    <row r="5" spans="1:12" ht="18.75">
      <c r="F5" s="80" t="s">
        <v>468</v>
      </c>
    </row>
    <row r="7" spans="1:12" ht="18.75">
      <c r="A7" s="6"/>
      <c r="B7" s="3"/>
      <c r="C7" s="3"/>
      <c r="D7" s="3"/>
      <c r="E7" s="3"/>
      <c r="F7" s="82"/>
      <c r="G7" s="83"/>
    </row>
    <row r="8" spans="1:12" ht="12.75" customHeight="1">
      <c r="A8" s="120" t="s">
        <v>469</v>
      </c>
      <c r="B8" s="120"/>
      <c r="C8" s="120"/>
      <c r="D8" s="120"/>
      <c r="E8" s="120"/>
      <c r="F8" s="120"/>
      <c r="G8" s="120"/>
      <c r="H8" s="120"/>
    </row>
    <row r="9" spans="1:12" ht="66.75" customHeight="1" thickBot="1">
      <c r="A9" s="120"/>
      <c r="B9" s="120"/>
      <c r="C9" s="120"/>
      <c r="D9" s="120"/>
      <c r="E9" s="120"/>
      <c r="F9" s="120"/>
      <c r="G9" s="120"/>
      <c r="H9" s="120"/>
    </row>
    <row r="10" spans="1:12" ht="47.25" customHeight="1">
      <c r="A10" s="121" t="s">
        <v>173</v>
      </c>
      <c r="B10" s="123" t="s">
        <v>175</v>
      </c>
      <c r="C10" s="123" t="s">
        <v>176</v>
      </c>
      <c r="D10" s="123" t="s">
        <v>183</v>
      </c>
      <c r="E10" s="123" t="s">
        <v>174</v>
      </c>
      <c r="F10" s="125" t="s">
        <v>144</v>
      </c>
      <c r="G10" s="125"/>
      <c r="H10" s="126"/>
    </row>
    <row r="11" spans="1:12" ht="47.25" customHeight="1">
      <c r="A11" s="122"/>
      <c r="B11" s="124"/>
      <c r="C11" s="124"/>
      <c r="D11" s="124"/>
      <c r="E11" s="124"/>
      <c r="F11" s="84" t="s">
        <v>364</v>
      </c>
      <c r="G11" s="85" t="s">
        <v>470</v>
      </c>
      <c r="H11" s="86" t="s">
        <v>471</v>
      </c>
      <c r="J11" s="22"/>
      <c r="K11" s="22"/>
      <c r="L11" s="22"/>
    </row>
    <row r="12" spans="1:12" ht="18.75">
      <c r="A12" s="12" t="s">
        <v>177</v>
      </c>
      <c r="B12" s="8"/>
      <c r="C12" s="8"/>
      <c r="D12" s="8"/>
      <c r="E12" s="8"/>
      <c r="F12" s="116">
        <f>F13+F113+F117+F121+F166+F174+F184+F2923+F304+0.02</f>
        <v>1456467.4454799998</v>
      </c>
      <c r="G12" s="116">
        <f>G13+G113+G117+G121+G166+G174+G184+G304</f>
        <v>3287870.3369</v>
      </c>
      <c r="H12" s="116">
        <f>H13+H113+H117+H121+H166+H174+H184+H304</f>
        <v>2731070.8635</v>
      </c>
      <c r="J12" s="22"/>
      <c r="K12" s="22"/>
      <c r="L12" s="22"/>
    </row>
    <row r="13" spans="1:12" s="11" customFormat="1" ht="75">
      <c r="A13" s="12" t="s">
        <v>467</v>
      </c>
      <c r="B13" s="26" t="s">
        <v>166</v>
      </c>
      <c r="C13" s="26"/>
      <c r="D13" s="26"/>
      <c r="E13" s="26"/>
      <c r="F13" s="116">
        <f>F14+F70+F82+F93+F104</f>
        <v>831228.772</v>
      </c>
      <c r="G13" s="116">
        <f>G14+G70+G82+G93+G104</f>
        <v>834057.3331500002</v>
      </c>
      <c r="H13" s="116">
        <f t="shared" ref="H13" si="0">H14+H70+H82+H93+H104</f>
        <v>862689.95200000005</v>
      </c>
    </row>
    <row r="14" spans="1:12" ht="37.5">
      <c r="A14" s="12" t="s">
        <v>162</v>
      </c>
      <c r="B14" s="26" t="s">
        <v>167</v>
      </c>
      <c r="C14" s="26"/>
      <c r="D14" s="26"/>
      <c r="E14" s="26"/>
      <c r="F14" s="116">
        <f>F15+F37+F40+F44+F47+F50+F63+F67+F57+12.478</f>
        <v>716643.92200000002</v>
      </c>
      <c r="G14" s="116">
        <f>G15+G40+G44+G47+G50+G63+G67+G57</f>
        <v>721216.53315000015</v>
      </c>
      <c r="H14" s="116">
        <f>H15+H37+H40+H44+H47+H50+H63+H67+H57</f>
        <v>746783.25200000009</v>
      </c>
    </row>
    <row r="15" spans="1:12" ht="37.5">
      <c r="A15" s="12" t="s">
        <v>301</v>
      </c>
      <c r="B15" s="26" t="s">
        <v>168</v>
      </c>
      <c r="C15" s="26"/>
      <c r="D15" s="26"/>
      <c r="E15" s="26"/>
      <c r="F15" s="116">
        <f>F16+F17+F18+F19+F20+F21+F22+F23+F24+F25+F26+F29+F30+F31+F32+F33+F34+F37</f>
        <v>152100.83100000001</v>
      </c>
      <c r="G15" s="116">
        <f t="shared" ref="G15:H15" si="1">G16+G17+G18+G19+G20+G21+G22+G23+G24+G25+G26+G29+G30+G31+G32+G33+G34+G37</f>
        <v>141105.63314999998</v>
      </c>
      <c r="H15" s="116">
        <f t="shared" si="1"/>
        <v>130079.25200000001</v>
      </c>
      <c r="I15" s="22"/>
      <c r="J15" s="22"/>
    </row>
    <row r="16" spans="1:12" s="13" customFormat="1" ht="93.75">
      <c r="A16" s="27" t="s">
        <v>113</v>
      </c>
      <c r="B16" s="8" t="s">
        <v>169</v>
      </c>
      <c r="C16" s="8" t="s">
        <v>180</v>
      </c>
      <c r="D16" s="8" t="s">
        <v>179</v>
      </c>
      <c r="E16" s="8" t="s">
        <v>178</v>
      </c>
      <c r="F16" s="117">
        <v>15448</v>
      </c>
      <c r="G16" s="118">
        <v>15062.672</v>
      </c>
      <c r="H16" s="119">
        <v>15062.472</v>
      </c>
      <c r="I16" s="25"/>
      <c r="J16" s="18"/>
      <c r="K16" s="18"/>
      <c r="L16" s="18"/>
    </row>
    <row r="17" spans="1:9" s="13" customFormat="1" ht="56.25">
      <c r="A17" s="27" t="s">
        <v>163</v>
      </c>
      <c r="B17" s="8" t="s">
        <v>169</v>
      </c>
      <c r="C17" s="8" t="s">
        <v>181</v>
      </c>
      <c r="D17" s="8" t="s">
        <v>179</v>
      </c>
      <c r="E17" s="8" t="s">
        <v>178</v>
      </c>
      <c r="F17" s="117">
        <v>17485.060000000001</v>
      </c>
      <c r="G17" s="118">
        <v>15244.2</v>
      </c>
      <c r="H17" s="119">
        <v>15408.9</v>
      </c>
    </row>
    <row r="18" spans="1:9" s="13" customFormat="1" ht="37.5">
      <c r="A18" s="27" t="s">
        <v>164</v>
      </c>
      <c r="B18" s="8" t="s">
        <v>169</v>
      </c>
      <c r="C18" s="8" t="s">
        <v>182</v>
      </c>
      <c r="D18" s="8" t="s">
        <v>179</v>
      </c>
      <c r="E18" s="8" t="s">
        <v>178</v>
      </c>
      <c r="F18" s="117"/>
      <c r="G18" s="118"/>
      <c r="H18" s="119"/>
    </row>
    <row r="19" spans="1:9" s="13" customFormat="1" ht="75">
      <c r="A19" s="41" t="s">
        <v>154</v>
      </c>
      <c r="B19" s="8" t="s">
        <v>169</v>
      </c>
      <c r="C19" s="8" t="s">
        <v>112</v>
      </c>
      <c r="D19" s="8" t="s">
        <v>179</v>
      </c>
      <c r="E19" s="8" t="s">
        <v>178</v>
      </c>
      <c r="F19" s="117">
        <v>31388.880000000001</v>
      </c>
      <c r="G19" s="118">
        <v>16532</v>
      </c>
      <c r="H19" s="119">
        <v>32475.8</v>
      </c>
    </row>
    <row r="20" spans="1:9" s="13" customFormat="1" ht="37.5">
      <c r="A20" s="41" t="s">
        <v>392</v>
      </c>
      <c r="B20" s="8" t="s">
        <v>186</v>
      </c>
      <c r="C20" s="8" t="s">
        <v>181</v>
      </c>
      <c r="D20" s="8" t="s">
        <v>179</v>
      </c>
      <c r="E20" s="8" t="s">
        <v>178</v>
      </c>
      <c r="F20" s="87">
        <v>0</v>
      </c>
      <c r="G20" s="87">
        <v>0</v>
      </c>
      <c r="H20" s="89">
        <v>0</v>
      </c>
    </row>
    <row r="21" spans="1:9" s="13" customFormat="1" ht="37.5">
      <c r="A21" s="41" t="s">
        <v>336</v>
      </c>
      <c r="B21" s="8" t="s">
        <v>169</v>
      </c>
      <c r="C21" s="8" t="s">
        <v>181</v>
      </c>
      <c r="D21" s="8" t="s">
        <v>179</v>
      </c>
      <c r="E21" s="8" t="s">
        <v>185</v>
      </c>
      <c r="F21" s="87">
        <v>0</v>
      </c>
      <c r="G21" s="87">
        <v>0</v>
      </c>
      <c r="H21" s="89">
        <v>0</v>
      </c>
      <c r="I21" s="25"/>
    </row>
    <row r="22" spans="1:9" s="13" customFormat="1" ht="112.5">
      <c r="A22" s="27" t="s">
        <v>114</v>
      </c>
      <c r="B22" s="8" t="s">
        <v>186</v>
      </c>
      <c r="C22" s="8" t="s">
        <v>180</v>
      </c>
      <c r="D22" s="8" t="s">
        <v>179</v>
      </c>
      <c r="E22" s="8" t="s">
        <v>185</v>
      </c>
      <c r="F22" s="70">
        <v>879</v>
      </c>
      <c r="G22" s="70">
        <v>879</v>
      </c>
      <c r="H22" s="100">
        <v>879</v>
      </c>
    </row>
    <row r="23" spans="1:9" s="13" customFormat="1" ht="56.25">
      <c r="A23" s="27" t="s">
        <v>187</v>
      </c>
      <c r="B23" s="8" t="s">
        <v>186</v>
      </c>
      <c r="C23" s="8" t="s">
        <v>181</v>
      </c>
      <c r="D23" s="8" t="s">
        <v>179</v>
      </c>
      <c r="E23" s="8" t="s">
        <v>185</v>
      </c>
      <c r="F23" s="70">
        <v>19780.638999999999</v>
      </c>
      <c r="G23" s="70">
        <f>13083.24115+10000</f>
        <v>23083.241150000002</v>
      </c>
      <c r="H23" s="100">
        <v>8529.4500000000007</v>
      </c>
    </row>
    <row r="24" spans="1:9" s="13" customFormat="1" ht="56.25">
      <c r="A24" s="27" t="s">
        <v>188</v>
      </c>
      <c r="B24" s="8" t="s">
        <v>186</v>
      </c>
      <c r="C24" s="8" t="s">
        <v>182</v>
      </c>
      <c r="D24" s="8" t="s">
        <v>179</v>
      </c>
      <c r="E24" s="8" t="s">
        <v>185</v>
      </c>
      <c r="F24" s="70"/>
      <c r="G24" s="70"/>
      <c r="H24" s="100"/>
    </row>
    <row r="25" spans="1:9" s="13" customFormat="1" ht="75">
      <c r="A25" s="27" t="s">
        <v>466</v>
      </c>
      <c r="B25" s="8" t="s">
        <v>186</v>
      </c>
      <c r="C25" s="8" t="s">
        <v>112</v>
      </c>
      <c r="D25" s="8" t="s">
        <v>179</v>
      </c>
      <c r="E25" s="8" t="s">
        <v>185</v>
      </c>
      <c r="F25" s="70">
        <v>39661.129999999997</v>
      </c>
      <c r="G25" s="127">
        <f>34465+9974.82</f>
        <v>44439.82</v>
      </c>
      <c r="H25" s="128">
        <f>35421.3-3519.67</f>
        <v>31901.630000000005</v>
      </c>
      <c r="I25" s="13" t="s">
        <v>445</v>
      </c>
    </row>
    <row r="26" spans="1:9" s="13" customFormat="1" ht="75">
      <c r="A26" s="42" t="s">
        <v>335</v>
      </c>
      <c r="B26" s="43" t="s">
        <v>389</v>
      </c>
      <c r="C26" s="8"/>
      <c r="D26" s="8" t="s">
        <v>179</v>
      </c>
      <c r="E26" s="8" t="s">
        <v>185</v>
      </c>
      <c r="F26" s="40">
        <f>F27+F28</f>
        <v>19526.3</v>
      </c>
      <c r="G26" s="40">
        <f>G27+G28</f>
        <v>19526.3</v>
      </c>
      <c r="H26" s="88">
        <f>H27+H28</f>
        <v>19258</v>
      </c>
    </row>
    <row r="27" spans="1:9" s="13" customFormat="1" ht="37.5">
      <c r="A27" s="42" t="s">
        <v>336</v>
      </c>
      <c r="B27" s="43" t="s">
        <v>389</v>
      </c>
      <c r="C27" s="8" t="s">
        <v>181</v>
      </c>
      <c r="D27" s="8" t="s">
        <v>179</v>
      </c>
      <c r="E27" s="8" t="s">
        <v>185</v>
      </c>
      <c r="F27" s="87">
        <v>4497.8</v>
      </c>
      <c r="G27" s="40">
        <v>4497.8</v>
      </c>
      <c r="H27" s="88">
        <v>4428.3</v>
      </c>
    </row>
    <row r="28" spans="1:9" s="13" customFormat="1" ht="37.5">
      <c r="A28" s="42" t="s">
        <v>337</v>
      </c>
      <c r="B28" s="43" t="s">
        <v>389</v>
      </c>
      <c r="C28" s="8" t="s">
        <v>112</v>
      </c>
      <c r="D28" s="8" t="s">
        <v>179</v>
      </c>
      <c r="E28" s="8" t="s">
        <v>185</v>
      </c>
      <c r="F28" s="87">
        <v>15028.5</v>
      </c>
      <c r="G28" s="40">
        <v>15028.5</v>
      </c>
      <c r="H28" s="88">
        <v>14829.7</v>
      </c>
    </row>
    <row r="29" spans="1:9" s="13" customFormat="1" ht="56.25">
      <c r="A29" s="27" t="s">
        <v>193</v>
      </c>
      <c r="B29" s="8" t="s">
        <v>161</v>
      </c>
      <c r="C29" s="8" t="s">
        <v>181</v>
      </c>
      <c r="D29" s="8" t="s">
        <v>179</v>
      </c>
      <c r="E29" s="8" t="s">
        <v>185</v>
      </c>
      <c r="F29" s="70">
        <v>1258.2</v>
      </c>
      <c r="G29" s="70">
        <v>1308.5999999999999</v>
      </c>
      <c r="H29" s="100">
        <v>1361</v>
      </c>
    </row>
    <row r="30" spans="1:9" s="13" customFormat="1" ht="75">
      <c r="A30" s="41" t="s">
        <v>194</v>
      </c>
      <c r="B30" s="8" t="s">
        <v>161</v>
      </c>
      <c r="C30" s="8" t="s">
        <v>112</v>
      </c>
      <c r="D30" s="8" t="s">
        <v>179</v>
      </c>
      <c r="E30" s="8" t="s">
        <v>185</v>
      </c>
      <c r="F30" s="70">
        <v>4162.6000000000004</v>
      </c>
      <c r="G30" s="70">
        <v>4329.8</v>
      </c>
      <c r="H30" s="100">
        <v>4503</v>
      </c>
    </row>
    <row r="31" spans="1:9" s="13" customFormat="1" ht="131.25">
      <c r="A31" s="41" t="s">
        <v>313</v>
      </c>
      <c r="B31" s="8" t="s">
        <v>191</v>
      </c>
      <c r="C31" s="8" t="s">
        <v>112</v>
      </c>
      <c r="D31" s="8" t="s">
        <v>179</v>
      </c>
      <c r="E31" s="8" t="s">
        <v>185</v>
      </c>
      <c r="F31" s="40">
        <v>600</v>
      </c>
      <c r="G31" s="40">
        <v>600</v>
      </c>
      <c r="H31" s="88">
        <v>600</v>
      </c>
    </row>
    <row r="32" spans="1:9" s="13" customFormat="1" ht="78.75" customHeight="1">
      <c r="A32" s="27" t="s">
        <v>195</v>
      </c>
      <c r="B32" s="8" t="s">
        <v>192</v>
      </c>
      <c r="C32" s="8" t="s">
        <v>181</v>
      </c>
      <c r="D32" s="8" t="s">
        <v>179</v>
      </c>
      <c r="E32" s="8" t="s">
        <v>185</v>
      </c>
      <c r="F32" s="40">
        <v>100</v>
      </c>
      <c r="G32" s="40"/>
      <c r="H32" s="88">
        <v>100</v>
      </c>
    </row>
    <row r="33" spans="1:15" s="13" customFormat="1" ht="75">
      <c r="A33" s="27" t="s">
        <v>196</v>
      </c>
      <c r="B33" s="8" t="s">
        <v>192</v>
      </c>
      <c r="C33" s="8" t="s">
        <v>112</v>
      </c>
      <c r="D33" s="8" t="s">
        <v>179</v>
      </c>
      <c r="E33" s="8" t="s">
        <v>185</v>
      </c>
      <c r="F33" s="40"/>
      <c r="G33" s="40">
        <v>100</v>
      </c>
      <c r="H33" s="88"/>
    </row>
    <row r="34" spans="1:15" s="13" customFormat="1" ht="75">
      <c r="A34" s="27" t="s">
        <v>338</v>
      </c>
      <c r="B34" s="28" t="s">
        <v>390</v>
      </c>
      <c r="C34" s="8"/>
      <c r="D34" s="8" t="s">
        <v>179</v>
      </c>
      <c r="E34" s="8" t="s">
        <v>185</v>
      </c>
      <c r="F34" s="40">
        <f>F35+F36</f>
        <v>0</v>
      </c>
      <c r="G34" s="40">
        <v>0</v>
      </c>
      <c r="H34" s="88">
        <v>0</v>
      </c>
    </row>
    <row r="35" spans="1:15" s="13" customFormat="1" ht="75">
      <c r="A35" s="27" t="s">
        <v>339</v>
      </c>
      <c r="B35" s="28" t="s">
        <v>390</v>
      </c>
      <c r="C35" s="8" t="s">
        <v>181</v>
      </c>
      <c r="D35" s="8" t="s">
        <v>179</v>
      </c>
      <c r="E35" s="8" t="s">
        <v>185</v>
      </c>
      <c r="F35" s="40">
        <v>0</v>
      </c>
      <c r="G35" s="40">
        <v>0</v>
      </c>
      <c r="H35" s="88">
        <v>0</v>
      </c>
    </row>
    <row r="36" spans="1:15" s="13" customFormat="1" ht="75">
      <c r="A36" s="27" t="s">
        <v>339</v>
      </c>
      <c r="B36" s="28" t="s">
        <v>390</v>
      </c>
      <c r="C36" s="8" t="s">
        <v>112</v>
      </c>
      <c r="D36" s="8" t="s">
        <v>179</v>
      </c>
      <c r="E36" s="8" t="s">
        <v>185</v>
      </c>
      <c r="F36" s="97"/>
      <c r="G36" s="40">
        <v>0</v>
      </c>
      <c r="H36" s="88">
        <v>0</v>
      </c>
    </row>
    <row r="37" spans="1:15" s="13" customFormat="1" ht="18.75">
      <c r="A37" s="29" t="s">
        <v>304</v>
      </c>
      <c r="B37" s="40" t="s">
        <v>441</v>
      </c>
      <c r="C37" s="26"/>
      <c r="D37" s="26"/>
      <c r="E37" s="26"/>
      <c r="F37" s="85">
        <f>F38</f>
        <v>1811.0219999999999</v>
      </c>
      <c r="G37" s="85">
        <f>G38</f>
        <v>0</v>
      </c>
      <c r="H37" s="86">
        <v>0</v>
      </c>
      <c r="J37" s="23"/>
      <c r="K37" s="15"/>
      <c r="L37" s="15"/>
      <c r="M37" s="15"/>
      <c r="N37" s="15"/>
      <c r="O37" s="15"/>
    </row>
    <row r="38" spans="1:15" s="13" customFormat="1" ht="56.25">
      <c r="A38" s="39" t="s">
        <v>439</v>
      </c>
      <c r="B38" s="40" t="s">
        <v>441</v>
      </c>
      <c r="C38" s="8"/>
      <c r="D38" s="8" t="s">
        <v>179</v>
      </c>
      <c r="E38" s="8" t="s">
        <v>185</v>
      </c>
      <c r="F38" s="40">
        <f>F39</f>
        <v>1811.0219999999999</v>
      </c>
      <c r="G38" s="40">
        <f>G39</f>
        <v>0</v>
      </c>
      <c r="H38" s="88">
        <v>0</v>
      </c>
      <c r="I38" s="25"/>
      <c r="J38" s="14"/>
      <c r="K38" s="16"/>
      <c r="L38" s="16"/>
      <c r="M38" s="16"/>
      <c r="N38" s="15"/>
      <c r="O38" s="15"/>
    </row>
    <row r="39" spans="1:15" s="13" customFormat="1" ht="56.25">
      <c r="A39" s="39" t="s">
        <v>440</v>
      </c>
      <c r="B39" s="40" t="s">
        <v>441</v>
      </c>
      <c r="C39" s="8" t="s">
        <v>112</v>
      </c>
      <c r="D39" s="8" t="s">
        <v>179</v>
      </c>
      <c r="E39" s="8" t="s">
        <v>185</v>
      </c>
      <c r="F39" s="97">
        <v>1811.0219999999999</v>
      </c>
      <c r="G39" s="40"/>
      <c r="H39" s="88">
        <v>0</v>
      </c>
      <c r="J39" s="14"/>
      <c r="K39" s="15"/>
      <c r="L39" s="15"/>
      <c r="M39" s="15"/>
      <c r="N39" s="15"/>
      <c r="O39" s="15"/>
    </row>
    <row r="40" spans="1:15" s="13" customFormat="1" ht="18.75">
      <c r="A40" s="12" t="s">
        <v>207</v>
      </c>
      <c r="B40" s="26" t="s">
        <v>203</v>
      </c>
      <c r="C40" s="26"/>
      <c r="D40" s="26"/>
      <c r="E40" s="26"/>
      <c r="F40" s="85">
        <f>F41+F42+F43</f>
        <v>0</v>
      </c>
      <c r="G40" s="85">
        <f>G41+G42+G43</f>
        <v>0</v>
      </c>
      <c r="H40" s="86">
        <f>H41+H42+H43</f>
        <v>0</v>
      </c>
      <c r="J40" s="14"/>
      <c r="K40" s="15"/>
      <c r="L40" s="15"/>
      <c r="M40" s="15"/>
      <c r="N40" s="15"/>
      <c r="O40" s="15"/>
    </row>
    <row r="41" spans="1:15" s="13" customFormat="1" ht="75">
      <c r="A41" s="27" t="s">
        <v>208</v>
      </c>
      <c r="B41" s="8" t="s">
        <v>204</v>
      </c>
      <c r="C41" s="8" t="s">
        <v>181</v>
      </c>
      <c r="D41" s="8" t="s">
        <v>179</v>
      </c>
      <c r="E41" s="8" t="s">
        <v>185</v>
      </c>
      <c r="F41" s="87"/>
      <c r="G41" s="87"/>
      <c r="H41" s="89"/>
      <c r="I41" s="25"/>
    </row>
    <row r="42" spans="1:15" s="13" customFormat="1" ht="75">
      <c r="A42" s="27" t="s">
        <v>209</v>
      </c>
      <c r="B42" s="8" t="s">
        <v>204</v>
      </c>
      <c r="C42" s="8" t="s">
        <v>112</v>
      </c>
      <c r="D42" s="8" t="s">
        <v>179</v>
      </c>
      <c r="E42" s="8" t="s">
        <v>185</v>
      </c>
      <c r="F42" s="87"/>
      <c r="G42" s="87"/>
      <c r="H42" s="89"/>
    </row>
    <row r="43" spans="1:15" s="13" customFormat="1" ht="93.75">
      <c r="A43" s="27" t="s">
        <v>350</v>
      </c>
      <c r="B43" s="8" t="s">
        <v>351</v>
      </c>
      <c r="C43" s="8" t="s">
        <v>148</v>
      </c>
      <c r="D43" s="8" t="s">
        <v>179</v>
      </c>
      <c r="E43" s="8" t="s">
        <v>8</v>
      </c>
      <c r="F43" s="87"/>
      <c r="G43" s="87">
        <v>0</v>
      </c>
      <c r="H43" s="89">
        <v>0</v>
      </c>
    </row>
    <row r="44" spans="1:15" s="13" customFormat="1" ht="18.75">
      <c r="A44" s="12" t="s">
        <v>210</v>
      </c>
      <c r="B44" s="26" t="s">
        <v>205</v>
      </c>
      <c r="C44" s="26"/>
      <c r="D44" s="26"/>
      <c r="E44" s="26"/>
      <c r="F44" s="85">
        <f>F45+F46</f>
        <v>0</v>
      </c>
      <c r="G44" s="85">
        <f>G45+G46</f>
        <v>0</v>
      </c>
      <c r="H44" s="86">
        <f>H45+H46</f>
        <v>0</v>
      </c>
    </row>
    <row r="45" spans="1:15" s="13" customFormat="1" ht="75">
      <c r="A45" s="27" t="s">
        <v>211</v>
      </c>
      <c r="B45" s="8" t="s">
        <v>206</v>
      </c>
      <c r="C45" s="8" t="s">
        <v>181</v>
      </c>
      <c r="D45" s="8" t="s">
        <v>179</v>
      </c>
      <c r="E45" s="8" t="s">
        <v>185</v>
      </c>
      <c r="F45" s="87"/>
      <c r="G45" s="87"/>
      <c r="H45" s="89"/>
    </row>
    <row r="46" spans="1:15" s="13" customFormat="1" ht="93.75">
      <c r="A46" s="27" t="s">
        <v>212</v>
      </c>
      <c r="B46" s="8" t="s">
        <v>206</v>
      </c>
      <c r="C46" s="8" t="s">
        <v>112</v>
      </c>
      <c r="D46" s="8" t="s">
        <v>179</v>
      </c>
      <c r="E46" s="8" t="s">
        <v>185</v>
      </c>
      <c r="F46" s="87"/>
      <c r="G46" s="87"/>
      <c r="H46" s="89"/>
    </row>
    <row r="47" spans="1:15" s="13" customFormat="1" ht="56.25">
      <c r="A47" s="12" t="s">
        <v>216</v>
      </c>
      <c r="B47" s="26" t="s">
        <v>213</v>
      </c>
      <c r="C47" s="26"/>
      <c r="D47" s="26"/>
      <c r="E47" s="26"/>
      <c r="F47" s="85">
        <f>F49+F48</f>
        <v>0</v>
      </c>
      <c r="G47" s="85">
        <f>G49+G48</f>
        <v>0</v>
      </c>
      <c r="H47" s="86">
        <f>H49+H48</f>
        <v>0</v>
      </c>
    </row>
    <row r="48" spans="1:15" s="13" customFormat="1" ht="112.5">
      <c r="A48" s="27" t="s">
        <v>217</v>
      </c>
      <c r="B48" s="8" t="s">
        <v>214</v>
      </c>
      <c r="C48" s="8" t="s">
        <v>112</v>
      </c>
      <c r="D48" s="8" t="s">
        <v>179</v>
      </c>
      <c r="E48" s="8" t="s">
        <v>8</v>
      </c>
      <c r="F48" s="40">
        <v>0</v>
      </c>
      <c r="G48" s="40">
        <v>0</v>
      </c>
      <c r="H48" s="88">
        <v>0</v>
      </c>
    </row>
    <row r="49" spans="1:9" s="13" customFormat="1" ht="131.25">
      <c r="A49" s="27" t="s">
        <v>218</v>
      </c>
      <c r="B49" s="8" t="s">
        <v>215</v>
      </c>
      <c r="C49" s="8" t="s">
        <v>112</v>
      </c>
      <c r="D49" s="8" t="s">
        <v>179</v>
      </c>
      <c r="E49" s="8" t="s">
        <v>8</v>
      </c>
      <c r="F49" s="40">
        <v>0</v>
      </c>
      <c r="G49" s="40">
        <v>0</v>
      </c>
      <c r="H49" s="88">
        <v>0</v>
      </c>
    </row>
    <row r="50" spans="1:9" s="13" customFormat="1" ht="56.25">
      <c r="A50" s="12" t="s">
        <v>165</v>
      </c>
      <c r="B50" s="26" t="s">
        <v>170</v>
      </c>
      <c r="C50" s="26"/>
      <c r="D50" s="26"/>
      <c r="E50" s="26"/>
      <c r="F50" s="85">
        <f>F54+F55+F51+F52+F56+F53</f>
        <v>457175.8</v>
      </c>
      <c r="G50" s="85">
        <f>G54+G55+G51+G52+G56+G53</f>
        <v>496072.30000000005</v>
      </c>
      <c r="H50" s="85">
        <f>H54+H55+H51+H52+H56+H53</f>
        <v>532024.30000000005</v>
      </c>
    </row>
    <row r="51" spans="1:9" s="13" customFormat="1" ht="112.5">
      <c r="A51" s="27" t="s">
        <v>116</v>
      </c>
      <c r="B51" s="8" t="s">
        <v>171</v>
      </c>
      <c r="C51" s="8" t="s">
        <v>180</v>
      </c>
      <c r="D51" s="8" t="s">
        <v>179</v>
      </c>
      <c r="E51" s="8" t="s">
        <v>178</v>
      </c>
      <c r="F51" s="87">
        <v>56058</v>
      </c>
      <c r="G51" s="87">
        <v>60140.1</v>
      </c>
      <c r="H51" s="89">
        <v>63924.1</v>
      </c>
    </row>
    <row r="52" spans="1:9" s="13" customFormat="1" ht="75">
      <c r="A52" s="27" t="s">
        <v>184</v>
      </c>
      <c r="B52" s="8" t="s">
        <v>171</v>
      </c>
      <c r="C52" s="8" t="s">
        <v>181</v>
      </c>
      <c r="D52" s="8" t="s">
        <v>179</v>
      </c>
      <c r="E52" s="8" t="s">
        <v>178</v>
      </c>
      <c r="F52" s="87"/>
      <c r="G52" s="87"/>
      <c r="H52" s="89"/>
      <c r="I52" s="25"/>
    </row>
    <row r="53" spans="1:9" s="13" customFormat="1" ht="75">
      <c r="A53" s="41" t="s">
        <v>200</v>
      </c>
      <c r="B53" s="8" t="s">
        <v>171</v>
      </c>
      <c r="C53" s="8" t="s">
        <v>112</v>
      </c>
      <c r="D53" s="8" t="s">
        <v>179</v>
      </c>
      <c r="E53" s="8" t="s">
        <v>178</v>
      </c>
      <c r="F53" s="87">
        <v>54630.2</v>
      </c>
      <c r="G53" s="87">
        <v>58608.4</v>
      </c>
      <c r="H53" s="89">
        <v>62296</v>
      </c>
      <c r="I53" s="25"/>
    </row>
    <row r="54" spans="1:9" s="13" customFormat="1" ht="150">
      <c r="A54" s="27" t="s">
        <v>115</v>
      </c>
      <c r="B54" s="8" t="s">
        <v>190</v>
      </c>
      <c r="C54" s="8" t="s">
        <v>180</v>
      </c>
      <c r="D54" s="8" t="s">
        <v>179</v>
      </c>
      <c r="E54" s="8" t="s">
        <v>185</v>
      </c>
      <c r="F54" s="87">
        <v>131890</v>
      </c>
      <c r="G54" s="87">
        <v>143627.79999999999</v>
      </c>
      <c r="H54" s="89">
        <v>153230.20000000001</v>
      </c>
      <c r="I54" s="25"/>
    </row>
    <row r="55" spans="1:9" s="13" customFormat="1" ht="93.75">
      <c r="A55" s="27" t="s">
        <v>41</v>
      </c>
      <c r="B55" s="8" t="s">
        <v>190</v>
      </c>
      <c r="C55" s="8" t="s">
        <v>181</v>
      </c>
      <c r="D55" s="8" t="s">
        <v>179</v>
      </c>
      <c r="E55" s="8" t="s">
        <v>185</v>
      </c>
      <c r="F55" s="87">
        <v>0</v>
      </c>
      <c r="G55" s="87">
        <v>0</v>
      </c>
      <c r="H55" s="89">
        <v>0</v>
      </c>
    </row>
    <row r="56" spans="1:9" s="13" customFormat="1" ht="112.5">
      <c r="A56" s="41" t="s">
        <v>201</v>
      </c>
      <c r="B56" s="8" t="s">
        <v>190</v>
      </c>
      <c r="C56" s="8" t="s">
        <v>112</v>
      </c>
      <c r="D56" s="8" t="s">
        <v>179</v>
      </c>
      <c r="E56" s="8" t="s">
        <v>185</v>
      </c>
      <c r="F56" s="87">
        <v>214597.6</v>
      </c>
      <c r="G56" s="87">
        <v>233696</v>
      </c>
      <c r="H56" s="89">
        <v>252574</v>
      </c>
    </row>
    <row r="57" spans="1:9" s="13" customFormat="1" ht="34.5">
      <c r="A57" s="44" t="s">
        <v>395</v>
      </c>
      <c r="B57" s="26" t="s">
        <v>394</v>
      </c>
      <c r="C57" s="26"/>
      <c r="D57" s="26"/>
      <c r="E57" s="26"/>
      <c r="F57" s="90">
        <f>F58+F59+F60+F61+F62</f>
        <v>75913.990999999995</v>
      </c>
      <c r="G57" s="85">
        <f>G58+G59+G60+G61+G62</f>
        <v>62008.800000000003</v>
      </c>
      <c r="H57" s="86">
        <f>H58+H59+H60+H61+H62</f>
        <v>62649.9</v>
      </c>
    </row>
    <row r="58" spans="1:9" s="13" customFormat="1" ht="112.5">
      <c r="A58" s="30" t="s">
        <v>197</v>
      </c>
      <c r="B58" s="31" t="s">
        <v>393</v>
      </c>
      <c r="C58" s="31" t="s">
        <v>180</v>
      </c>
      <c r="D58" s="31" t="s">
        <v>179</v>
      </c>
      <c r="E58" s="31" t="s">
        <v>58</v>
      </c>
      <c r="F58" s="91">
        <v>47823</v>
      </c>
      <c r="G58" s="92">
        <v>49900</v>
      </c>
      <c r="H58" s="93">
        <v>50000</v>
      </c>
      <c r="I58" s="18"/>
    </row>
    <row r="59" spans="1:9" s="13" customFormat="1" ht="75">
      <c r="A59" s="30" t="s">
        <v>198</v>
      </c>
      <c r="B59" s="31" t="s">
        <v>393</v>
      </c>
      <c r="C59" s="31" t="s">
        <v>181</v>
      </c>
      <c r="D59" s="31" t="s">
        <v>179</v>
      </c>
      <c r="E59" s="31" t="s">
        <v>58</v>
      </c>
      <c r="F59" s="91">
        <v>9661.6910000000007</v>
      </c>
      <c r="G59" s="92">
        <v>5576.8</v>
      </c>
      <c r="H59" s="93">
        <v>5639.9</v>
      </c>
    </row>
    <row r="60" spans="1:9" s="13" customFormat="1" ht="56.25">
      <c r="A60" s="30" t="s">
        <v>189</v>
      </c>
      <c r="B60" s="31" t="s">
        <v>393</v>
      </c>
      <c r="C60" s="31" t="s">
        <v>182</v>
      </c>
      <c r="D60" s="31" t="s">
        <v>179</v>
      </c>
      <c r="E60" s="31" t="s">
        <v>58</v>
      </c>
      <c r="F60" s="91"/>
      <c r="G60" s="92"/>
      <c r="H60" s="93"/>
    </row>
    <row r="61" spans="1:9" s="13" customFormat="1" ht="111.75" customHeight="1" thickBot="1">
      <c r="A61" s="45" t="s">
        <v>199</v>
      </c>
      <c r="B61" s="31" t="s">
        <v>393</v>
      </c>
      <c r="C61" s="31" t="s">
        <v>112</v>
      </c>
      <c r="D61" s="31" t="s">
        <v>179</v>
      </c>
      <c r="E61" s="31" t="s">
        <v>58</v>
      </c>
      <c r="F61" s="91">
        <v>18429.3</v>
      </c>
      <c r="G61" s="92">
        <v>6532</v>
      </c>
      <c r="H61" s="93">
        <v>7010</v>
      </c>
    </row>
    <row r="62" spans="1:9" s="13" customFormat="1" ht="66" customHeight="1" thickBot="1">
      <c r="A62" s="32" t="s">
        <v>336</v>
      </c>
      <c r="B62" s="33" t="s">
        <v>396</v>
      </c>
      <c r="C62" s="31" t="s">
        <v>181</v>
      </c>
      <c r="D62" s="31" t="s">
        <v>6</v>
      </c>
      <c r="E62" s="31" t="s">
        <v>185</v>
      </c>
      <c r="F62" s="87"/>
      <c r="G62" s="87">
        <v>0</v>
      </c>
      <c r="H62" s="89">
        <v>0</v>
      </c>
    </row>
    <row r="63" spans="1:9" s="13" customFormat="1" ht="75">
      <c r="A63" s="46" t="s">
        <v>361</v>
      </c>
      <c r="B63" s="47" t="s">
        <v>371</v>
      </c>
      <c r="C63" s="26"/>
      <c r="D63" s="26" t="s">
        <v>179</v>
      </c>
      <c r="E63" s="26" t="s">
        <v>185</v>
      </c>
      <c r="F63" s="85">
        <f>F64</f>
        <v>22029.800000000003</v>
      </c>
      <c r="G63" s="85">
        <f>G64</f>
        <v>22029.800000000003</v>
      </c>
      <c r="H63" s="86">
        <f>H64</f>
        <v>22029.800000000003</v>
      </c>
    </row>
    <row r="64" spans="1:9" s="13" customFormat="1" ht="56.25">
      <c r="A64" s="42" t="s">
        <v>362</v>
      </c>
      <c r="B64" s="43" t="s">
        <v>370</v>
      </c>
      <c r="C64" s="8"/>
      <c r="D64" s="8" t="s">
        <v>179</v>
      </c>
      <c r="E64" s="8" t="s">
        <v>185</v>
      </c>
      <c r="F64" s="40">
        <f>F65+F66</f>
        <v>22029.800000000003</v>
      </c>
      <c r="G64" s="40">
        <f>G65+G66</f>
        <v>22029.800000000003</v>
      </c>
      <c r="H64" s="88">
        <f>H65+H66</f>
        <v>22029.800000000003</v>
      </c>
    </row>
    <row r="65" spans="1:12" s="13" customFormat="1" ht="75">
      <c r="A65" s="42" t="s">
        <v>363</v>
      </c>
      <c r="B65" s="43" t="s">
        <v>370</v>
      </c>
      <c r="C65" s="8" t="s">
        <v>180</v>
      </c>
      <c r="D65" s="8" t="s">
        <v>179</v>
      </c>
      <c r="E65" s="8" t="s">
        <v>185</v>
      </c>
      <c r="F65" s="87">
        <v>9218.2000000000007</v>
      </c>
      <c r="G65" s="40">
        <v>9218.2000000000007</v>
      </c>
      <c r="H65" s="40">
        <v>9218.2000000000007</v>
      </c>
    </row>
    <row r="66" spans="1:12" s="13" customFormat="1" ht="37.5">
      <c r="A66" s="42" t="s">
        <v>337</v>
      </c>
      <c r="B66" s="43" t="s">
        <v>370</v>
      </c>
      <c r="C66" s="8" t="s">
        <v>112</v>
      </c>
      <c r="D66" s="8" t="s">
        <v>179</v>
      </c>
      <c r="E66" s="8" t="s">
        <v>185</v>
      </c>
      <c r="F66" s="87">
        <v>12811.6</v>
      </c>
      <c r="G66" s="40">
        <v>12811.6</v>
      </c>
      <c r="H66" s="88">
        <v>12811.6</v>
      </c>
    </row>
    <row r="67" spans="1:12" s="13" customFormat="1" ht="37.5">
      <c r="A67" s="12" t="s">
        <v>301</v>
      </c>
      <c r="B67" s="26" t="s">
        <v>302</v>
      </c>
      <c r="C67" s="26"/>
      <c r="D67" s="26"/>
      <c r="E67" s="26"/>
      <c r="F67" s="85">
        <f>F68+F69</f>
        <v>7600</v>
      </c>
      <c r="G67" s="85">
        <f t="shared" ref="G67:H67" si="2">G68+G69</f>
        <v>0</v>
      </c>
      <c r="H67" s="85">
        <f t="shared" si="2"/>
        <v>0</v>
      </c>
    </row>
    <row r="68" spans="1:12" s="13" customFormat="1" ht="28.5" customHeight="1">
      <c r="A68" s="27" t="s">
        <v>334</v>
      </c>
      <c r="B68" s="8" t="s">
        <v>303</v>
      </c>
      <c r="C68" s="8" t="s">
        <v>181</v>
      </c>
      <c r="D68" s="8" t="s">
        <v>179</v>
      </c>
      <c r="E68" s="8" t="s">
        <v>185</v>
      </c>
      <c r="F68" s="87">
        <v>7600</v>
      </c>
      <c r="G68" s="40"/>
      <c r="H68" s="88">
        <v>0</v>
      </c>
    </row>
    <row r="69" spans="1:12" s="13" customFormat="1" ht="36" customHeight="1">
      <c r="A69" s="27" t="s">
        <v>334</v>
      </c>
      <c r="B69" s="8" t="s">
        <v>303</v>
      </c>
      <c r="C69" s="8" t="s">
        <v>112</v>
      </c>
      <c r="D69" s="8" t="s">
        <v>179</v>
      </c>
      <c r="E69" s="8" t="s">
        <v>185</v>
      </c>
      <c r="F69" s="87"/>
      <c r="G69" s="40"/>
      <c r="H69" s="88">
        <v>0</v>
      </c>
    </row>
    <row r="70" spans="1:12" s="13" customFormat="1" ht="37.5">
      <c r="A70" s="12" t="s">
        <v>1</v>
      </c>
      <c r="B70" s="26" t="s">
        <v>0</v>
      </c>
      <c r="C70" s="26"/>
      <c r="D70" s="26"/>
      <c r="E70" s="26"/>
      <c r="F70" s="85">
        <f>F71+F74+F76+F80</f>
        <v>9632.2000000000007</v>
      </c>
      <c r="G70" s="85">
        <f t="shared" ref="G70:H70" si="3">G71+G74+G76+G80</f>
        <v>10012.299999999999</v>
      </c>
      <c r="H70" s="85">
        <f t="shared" si="3"/>
        <v>10188.299999999999</v>
      </c>
    </row>
    <row r="71" spans="1:12" s="13" customFormat="1" ht="37.5">
      <c r="A71" s="12" t="s">
        <v>230</v>
      </c>
      <c r="B71" s="26" t="s">
        <v>223</v>
      </c>
      <c r="C71" s="8"/>
      <c r="D71" s="26"/>
      <c r="E71" s="26"/>
      <c r="F71" s="85">
        <f>F72</f>
        <v>600</v>
      </c>
      <c r="G71" s="85">
        <f>G72</f>
        <v>600</v>
      </c>
      <c r="H71" s="85">
        <f>H72</f>
        <v>600</v>
      </c>
    </row>
    <row r="72" spans="1:12" s="13" customFormat="1" ht="56.25">
      <c r="A72" s="27" t="s">
        <v>159</v>
      </c>
      <c r="B72" s="8" t="s">
        <v>224</v>
      </c>
      <c r="C72" s="8" t="s">
        <v>181</v>
      </c>
      <c r="D72" s="8" t="s">
        <v>179</v>
      </c>
      <c r="E72" s="8" t="s">
        <v>179</v>
      </c>
      <c r="F72" s="87">
        <f>F73</f>
        <v>600</v>
      </c>
      <c r="G72" s="87">
        <f t="shared" ref="G72:H72" si="4">G73</f>
        <v>600</v>
      </c>
      <c r="H72" s="87">
        <f t="shared" si="4"/>
        <v>600</v>
      </c>
    </row>
    <row r="73" spans="1:12" s="13" customFormat="1" ht="34.5">
      <c r="A73" s="34" t="s">
        <v>337</v>
      </c>
      <c r="B73" s="8" t="s">
        <v>224</v>
      </c>
      <c r="C73" s="8" t="s">
        <v>112</v>
      </c>
      <c r="D73" s="8" t="s">
        <v>179</v>
      </c>
      <c r="E73" s="8" t="s">
        <v>179</v>
      </c>
      <c r="F73" s="87">
        <v>600</v>
      </c>
      <c r="G73" s="40">
        <v>600</v>
      </c>
      <c r="H73" s="88">
        <v>600</v>
      </c>
    </row>
    <row r="74" spans="1:12" ht="75">
      <c r="A74" s="12" t="s">
        <v>155</v>
      </c>
      <c r="B74" s="26" t="s">
        <v>160</v>
      </c>
      <c r="C74" s="8"/>
      <c r="D74" s="26"/>
      <c r="E74" s="26"/>
      <c r="F74" s="85">
        <f>F75</f>
        <v>2210</v>
      </c>
      <c r="G74" s="85">
        <f>G75</f>
        <v>2210</v>
      </c>
      <c r="H74" s="86">
        <f>H75</f>
        <v>2210</v>
      </c>
    </row>
    <row r="75" spans="1:12" ht="55.5" customHeight="1">
      <c r="A75" s="27" t="s">
        <v>156</v>
      </c>
      <c r="B75" s="8" t="s">
        <v>202</v>
      </c>
      <c r="C75" s="8" t="s">
        <v>181</v>
      </c>
      <c r="D75" s="8" t="s">
        <v>179</v>
      </c>
      <c r="E75" s="8" t="s">
        <v>179</v>
      </c>
      <c r="F75" s="87">
        <v>2210</v>
      </c>
      <c r="G75" s="40">
        <v>2210</v>
      </c>
      <c r="H75" s="88">
        <v>2210</v>
      </c>
    </row>
    <row r="76" spans="1:12" ht="55.5" customHeight="1">
      <c r="A76" s="12" t="s">
        <v>231</v>
      </c>
      <c r="B76" s="26" t="s">
        <v>225</v>
      </c>
      <c r="C76" s="26"/>
      <c r="D76" s="26"/>
      <c r="E76" s="26"/>
      <c r="F76" s="85">
        <f>F77+F78+F79</f>
        <v>5538.2</v>
      </c>
      <c r="G76" s="85">
        <f t="shared" ref="G76:H76" si="5">G77+G78+G79</f>
        <v>5853.3</v>
      </c>
      <c r="H76" s="85">
        <f t="shared" si="5"/>
        <v>5892.3</v>
      </c>
    </row>
    <row r="77" spans="1:12" ht="55.5" customHeight="1">
      <c r="A77" s="27" t="s">
        <v>157</v>
      </c>
      <c r="B77" s="8" t="s">
        <v>226</v>
      </c>
      <c r="C77" s="8" t="s">
        <v>181</v>
      </c>
      <c r="D77" s="8" t="s">
        <v>179</v>
      </c>
      <c r="E77" s="8" t="s">
        <v>179</v>
      </c>
      <c r="F77" s="40">
        <v>180</v>
      </c>
      <c r="G77" s="40">
        <v>180</v>
      </c>
      <c r="H77" s="88">
        <v>180</v>
      </c>
    </row>
    <row r="78" spans="1:12" ht="56.25">
      <c r="A78" s="27" t="s">
        <v>232</v>
      </c>
      <c r="B78" s="8" t="s">
        <v>227</v>
      </c>
      <c r="C78" s="8" t="s">
        <v>181</v>
      </c>
      <c r="D78" s="8" t="s">
        <v>179</v>
      </c>
      <c r="E78" s="8" t="s">
        <v>179</v>
      </c>
      <c r="F78" s="87">
        <v>100</v>
      </c>
      <c r="G78" s="94">
        <v>100</v>
      </c>
      <c r="H78" s="95">
        <v>100</v>
      </c>
    </row>
    <row r="79" spans="1:12" ht="34.5">
      <c r="A79" s="34" t="s">
        <v>337</v>
      </c>
      <c r="B79" s="8" t="s">
        <v>227</v>
      </c>
      <c r="C79" s="8" t="s">
        <v>181</v>
      </c>
      <c r="D79" s="8" t="s">
        <v>179</v>
      </c>
      <c r="E79" s="8" t="s">
        <v>179</v>
      </c>
      <c r="F79" s="87">
        <v>5258.2</v>
      </c>
      <c r="G79" s="96">
        <v>5573.3</v>
      </c>
      <c r="H79" s="96">
        <v>5612.3</v>
      </c>
    </row>
    <row r="80" spans="1:12" ht="37.5">
      <c r="A80" s="12" t="s">
        <v>233</v>
      </c>
      <c r="B80" s="26" t="s">
        <v>228</v>
      </c>
      <c r="C80" s="26"/>
      <c r="D80" s="26"/>
      <c r="E80" s="26"/>
      <c r="F80" s="85">
        <f>F81</f>
        <v>1284</v>
      </c>
      <c r="G80" s="85">
        <f>G81</f>
        <v>1349</v>
      </c>
      <c r="H80" s="86">
        <f>H81</f>
        <v>1486</v>
      </c>
      <c r="I80" s="20"/>
      <c r="J80" s="21"/>
      <c r="K80" s="21"/>
      <c r="L80" s="21"/>
    </row>
    <row r="81" spans="1:12" ht="37.5">
      <c r="A81" s="27" t="s">
        <v>158</v>
      </c>
      <c r="B81" s="8" t="s">
        <v>229</v>
      </c>
      <c r="C81" s="8" t="s">
        <v>11</v>
      </c>
      <c r="D81" s="8" t="s">
        <v>179</v>
      </c>
      <c r="E81" s="8" t="s">
        <v>179</v>
      </c>
      <c r="F81" s="97">
        <v>1284</v>
      </c>
      <c r="G81" s="97">
        <v>1349</v>
      </c>
      <c r="H81" s="98">
        <v>1486</v>
      </c>
      <c r="I81" s="20"/>
      <c r="J81" s="21"/>
      <c r="K81" s="21"/>
      <c r="L81" s="21"/>
    </row>
    <row r="82" spans="1:12" s="11" customFormat="1" ht="18.75">
      <c r="A82" s="12" t="s">
        <v>4</v>
      </c>
      <c r="B82" s="26" t="s">
        <v>2</v>
      </c>
      <c r="C82" s="26"/>
      <c r="D82" s="26"/>
      <c r="E82" s="26"/>
      <c r="F82" s="85">
        <f>F83+F92</f>
        <v>55091.35</v>
      </c>
      <c r="G82" s="85">
        <f t="shared" ref="G82:H82" si="6">G83+G92</f>
        <v>50443.7</v>
      </c>
      <c r="H82" s="85">
        <f t="shared" si="6"/>
        <v>51294.2</v>
      </c>
      <c r="I82" s="20"/>
      <c r="J82" s="21"/>
      <c r="K82" s="21"/>
      <c r="L82" s="21"/>
    </row>
    <row r="83" spans="1:12" ht="37.5">
      <c r="A83" s="35" t="s">
        <v>352</v>
      </c>
      <c r="B83" s="36" t="s">
        <v>356</v>
      </c>
      <c r="C83" s="37"/>
      <c r="D83" s="37" t="s">
        <v>6</v>
      </c>
      <c r="E83" s="37" t="s">
        <v>185</v>
      </c>
      <c r="F83" s="99">
        <f>F84+F85+F86+F88+F90+F89</f>
        <v>55035.75</v>
      </c>
      <c r="G83" s="99">
        <f t="shared" ref="G83:H83" si="7">G84+G85+G86+G88+G90+G89</f>
        <v>50388.1</v>
      </c>
      <c r="H83" s="99">
        <f t="shared" si="7"/>
        <v>51238.6</v>
      </c>
      <c r="I83" s="20"/>
      <c r="J83" s="74"/>
      <c r="K83" s="74"/>
      <c r="L83" s="74"/>
    </row>
    <row r="84" spans="1:12" s="11" customFormat="1" ht="93.75">
      <c r="A84" s="30" t="s">
        <v>353</v>
      </c>
      <c r="B84" s="38" t="s">
        <v>322</v>
      </c>
      <c r="C84" s="31" t="s">
        <v>180</v>
      </c>
      <c r="D84" s="31" t="s">
        <v>6</v>
      </c>
      <c r="E84" s="31" t="s">
        <v>185</v>
      </c>
      <c r="F84" s="87">
        <v>32551.15</v>
      </c>
      <c r="G84" s="87">
        <v>37988.1</v>
      </c>
      <c r="H84" s="89">
        <v>38507.599999999999</v>
      </c>
    </row>
    <row r="85" spans="1:12" ht="56.25">
      <c r="A85" s="30" t="s">
        <v>354</v>
      </c>
      <c r="B85" s="38" t="s">
        <v>322</v>
      </c>
      <c r="C85" s="31" t="s">
        <v>181</v>
      </c>
      <c r="D85" s="31" t="s">
        <v>6</v>
      </c>
      <c r="E85" s="31" t="s">
        <v>185</v>
      </c>
      <c r="F85" s="70">
        <v>16537</v>
      </c>
      <c r="G85" s="70">
        <v>5900</v>
      </c>
      <c r="H85" s="100">
        <v>6231</v>
      </c>
    </row>
    <row r="86" spans="1:12" s="11" customFormat="1" ht="37.5">
      <c r="A86" s="30" t="s">
        <v>355</v>
      </c>
      <c r="B86" s="38" t="s">
        <v>322</v>
      </c>
      <c r="C86" s="31" t="s">
        <v>182</v>
      </c>
      <c r="D86" s="31" t="s">
        <v>6</v>
      </c>
      <c r="E86" s="31" t="s">
        <v>185</v>
      </c>
      <c r="F86" s="70">
        <v>310.60000000000002</v>
      </c>
      <c r="G86" s="70">
        <v>0</v>
      </c>
      <c r="H86" s="100">
        <v>0</v>
      </c>
    </row>
    <row r="87" spans="1:12" ht="37.5">
      <c r="A87" s="12" t="s">
        <v>496</v>
      </c>
      <c r="B87" s="26" t="s">
        <v>3</v>
      </c>
      <c r="C87" s="26"/>
      <c r="D87" s="26"/>
      <c r="E87" s="26"/>
      <c r="F87" s="85">
        <f>F88+F89+F92+F91</f>
        <v>7516.1</v>
      </c>
      <c r="G87" s="85">
        <f t="shared" ref="G87:H87" si="8">G88+G89+G92+G91</f>
        <v>8379.1</v>
      </c>
      <c r="H87" s="85">
        <f t="shared" si="8"/>
        <v>8379.1</v>
      </c>
    </row>
    <row r="88" spans="1:12" ht="56.25">
      <c r="A88" s="27" t="s">
        <v>234</v>
      </c>
      <c r="B88" s="8" t="s">
        <v>5</v>
      </c>
      <c r="C88" s="8" t="s">
        <v>181</v>
      </c>
      <c r="D88" s="8" t="s">
        <v>6</v>
      </c>
      <c r="E88" s="8" t="s">
        <v>185</v>
      </c>
      <c r="F88" s="87">
        <v>4500</v>
      </c>
      <c r="G88" s="40">
        <v>6500</v>
      </c>
      <c r="H88" s="88">
        <v>6500</v>
      </c>
    </row>
    <row r="89" spans="1:12" ht="37.5">
      <c r="A89" s="27" t="s">
        <v>357</v>
      </c>
      <c r="B89" s="8" t="s">
        <v>359</v>
      </c>
      <c r="C89" s="8" t="s">
        <v>181</v>
      </c>
      <c r="D89" s="8" t="s">
        <v>6</v>
      </c>
      <c r="E89" s="8" t="s">
        <v>185</v>
      </c>
      <c r="F89" s="87">
        <v>1137</v>
      </c>
      <c r="G89" s="87"/>
      <c r="H89" s="89"/>
    </row>
    <row r="90" spans="1:12" ht="18.75">
      <c r="A90" s="27" t="s">
        <v>446</v>
      </c>
      <c r="B90" s="8" t="s">
        <v>447</v>
      </c>
      <c r="C90" s="8"/>
      <c r="D90" s="8" t="s">
        <v>6</v>
      </c>
      <c r="E90" s="8" t="s">
        <v>185</v>
      </c>
      <c r="F90" s="95"/>
      <c r="G90" s="95"/>
      <c r="H90" s="101"/>
    </row>
    <row r="91" spans="1:12" ht="56.25">
      <c r="A91" s="27" t="s">
        <v>448</v>
      </c>
      <c r="B91" s="8" t="s">
        <v>447</v>
      </c>
      <c r="C91" s="8" t="s">
        <v>181</v>
      </c>
      <c r="D91" s="8" t="s">
        <v>6</v>
      </c>
      <c r="E91" s="8" t="s">
        <v>185</v>
      </c>
      <c r="F91" s="95">
        <v>1823.5</v>
      </c>
      <c r="G91" s="95">
        <v>1823.5</v>
      </c>
      <c r="H91" s="101">
        <v>1823.5</v>
      </c>
    </row>
    <row r="92" spans="1:12" ht="75">
      <c r="A92" s="27" t="s">
        <v>358</v>
      </c>
      <c r="B92" s="8" t="s">
        <v>360</v>
      </c>
      <c r="C92" s="8" t="s">
        <v>181</v>
      </c>
      <c r="D92" s="8" t="s">
        <v>6</v>
      </c>
      <c r="E92" s="8" t="s">
        <v>58</v>
      </c>
      <c r="F92" s="95">
        <v>55.6</v>
      </c>
      <c r="G92" s="95">
        <v>55.6</v>
      </c>
      <c r="H92" s="101">
        <v>55.6</v>
      </c>
    </row>
    <row r="93" spans="1:12" s="11" customFormat="1" ht="42.75" customHeight="1">
      <c r="A93" s="27" t="s">
        <v>9</v>
      </c>
      <c r="B93" s="26" t="s">
        <v>7</v>
      </c>
      <c r="C93" s="8"/>
      <c r="D93" s="8"/>
      <c r="E93" s="8"/>
      <c r="F93" s="85">
        <f>F94+F97+F101</f>
        <v>29560.9</v>
      </c>
      <c r="G93" s="85">
        <f>G94+G97+G101</f>
        <v>31028.000000000004</v>
      </c>
      <c r="H93" s="86">
        <f>H94+H97+H101</f>
        <v>32257.499999999996</v>
      </c>
      <c r="J93" s="24"/>
    </row>
    <row r="94" spans="1:12" ht="34.5">
      <c r="A94" s="34" t="s">
        <v>276</v>
      </c>
      <c r="B94" s="26" t="s">
        <v>372</v>
      </c>
      <c r="C94" s="8"/>
      <c r="D94" s="8"/>
      <c r="E94" s="8"/>
      <c r="F94" s="85">
        <f>F95+F96</f>
        <v>5614.3</v>
      </c>
      <c r="G94" s="85">
        <f>G95+G96</f>
        <v>5884.7000000000007</v>
      </c>
      <c r="H94" s="86">
        <f>H95+H96</f>
        <v>6119.5999999999995</v>
      </c>
    </row>
    <row r="95" spans="1:12" ht="97.5" customHeight="1">
      <c r="A95" s="27" t="s">
        <v>117</v>
      </c>
      <c r="B95" s="8" t="s">
        <v>326</v>
      </c>
      <c r="C95" s="8" t="s">
        <v>180</v>
      </c>
      <c r="D95" s="8" t="s">
        <v>179</v>
      </c>
      <c r="E95" s="8" t="s">
        <v>8</v>
      </c>
      <c r="F95" s="87">
        <v>5483.49</v>
      </c>
      <c r="G95" s="87">
        <v>5764.6</v>
      </c>
      <c r="H95" s="89">
        <v>5995.2</v>
      </c>
    </row>
    <row r="96" spans="1:12" ht="48" customHeight="1">
      <c r="A96" s="27" t="s">
        <v>327</v>
      </c>
      <c r="B96" s="8" t="s">
        <v>326</v>
      </c>
      <c r="C96" s="8" t="s">
        <v>181</v>
      </c>
      <c r="D96" s="8" t="s">
        <v>179</v>
      </c>
      <c r="E96" s="8" t="s">
        <v>8</v>
      </c>
      <c r="F96" s="87">
        <v>130.81</v>
      </c>
      <c r="G96" s="87">
        <v>120.1</v>
      </c>
      <c r="H96" s="89">
        <v>124.4</v>
      </c>
    </row>
    <row r="97" spans="1:12" s="11" customFormat="1" ht="34.5">
      <c r="A97" s="34" t="s">
        <v>391</v>
      </c>
      <c r="B97" s="26" t="s">
        <v>373</v>
      </c>
      <c r="C97" s="8"/>
      <c r="D97" s="8"/>
      <c r="E97" s="8"/>
      <c r="F97" s="85">
        <f>F98+F99</f>
        <v>21975.600000000002</v>
      </c>
      <c r="G97" s="85">
        <f>G98+G99</f>
        <v>23065.300000000003</v>
      </c>
      <c r="H97" s="86">
        <f>H98+H99</f>
        <v>23987.899999999998</v>
      </c>
    </row>
    <row r="98" spans="1:12" s="11" customFormat="1" ht="93.75">
      <c r="A98" s="27" t="s">
        <v>236</v>
      </c>
      <c r="B98" s="8" t="s">
        <v>328</v>
      </c>
      <c r="C98" s="8" t="s">
        <v>180</v>
      </c>
      <c r="D98" s="8" t="s">
        <v>179</v>
      </c>
      <c r="E98" s="8" t="s">
        <v>8</v>
      </c>
      <c r="F98" s="87">
        <v>18688.900000000001</v>
      </c>
      <c r="G98" s="87">
        <v>19647.900000000001</v>
      </c>
      <c r="H98" s="89">
        <v>20433.8</v>
      </c>
    </row>
    <row r="99" spans="1:12" ht="56.25">
      <c r="A99" s="27" t="s">
        <v>237</v>
      </c>
      <c r="B99" s="8" t="s">
        <v>328</v>
      </c>
      <c r="C99" s="8" t="s">
        <v>181</v>
      </c>
      <c r="D99" s="8" t="s">
        <v>179</v>
      </c>
      <c r="E99" s="8" t="s">
        <v>8</v>
      </c>
      <c r="F99" s="87">
        <v>3286.7</v>
      </c>
      <c r="G99" s="87">
        <v>3417.4</v>
      </c>
      <c r="H99" s="89">
        <v>3554.1</v>
      </c>
    </row>
    <row r="100" spans="1:12" ht="37.5">
      <c r="A100" s="27" t="s">
        <v>238</v>
      </c>
      <c r="B100" s="8" t="s">
        <v>328</v>
      </c>
      <c r="C100" s="8" t="s">
        <v>182</v>
      </c>
      <c r="D100" s="8" t="s">
        <v>179</v>
      </c>
      <c r="E100" s="8" t="s">
        <v>8</v>
      </c>
      <c r="F100" s="40">
        <v>0</v>
      </c>
      <c r="G100" s="40">
        <v>0</v>
      </c>
      <c r="H100" s="88">
        <v>0</v>
      </c>
    </row>
    <row r="101" spans="1:12" ht="69" customHeight="1">
      <c r="A101" s="12" t="s">
        <v>325</v>
      </c>
      <c r="B101" s="26" t="s">
        <v>324</v>
      </c>
      <c r="C101" s="8"/>
      <c r="D101" s="8" t="s">
        <v>178</v>
      </c>
      <c r="E101" s="8" t="s">
        <v>18</v>
      </c>
      <c r="F101" s="85">
        <f>F102</f>
        <v>1971</v>
      </c>
      <c r="G101" s="85">
        <f>G102+G103</f>
        <v>2078</v>
      </c>
      <c r="H101" s="86">
        <f t="shared" ref="H101" si="9">H102+H103</f>
        <v>2150</v>
      </c>
      <c r="J101" s="22"/>
      <c r="K101" s="22"/>
      <c r="L101" s="22"/>
    </row>
    <row r="102" spans="1:12" ht="112.5">
      <c r="A102" s="27" t="s">
        <v>235</v>
      </c>
      <c r="B102" s="8" t="s">
        <v>323</v>
      </c>
      <c r="C102" s="8" t="s">
        <v>180</v>
      </c>
      <c r="D102" s="8" t="s">
        <v>178</v>
      </c>
      <c r="E102" s="8" t="s">
        <v>18</v>
      </c>
      <c r="F102" s="87">
        <v>1971</v>
      </c>
      <c r="G102" s="87">
        <v>2078</v>
      </c>
      <c r="H102" s="89">
        <v>2150</v>
      </c>
    </row>
    <row r="103" spans="1:12" ht="56.25">
      <c r="A103" s="27" t="s">
        <v>321</v>
      </c>
      <c r="B103" s="8" t="s">
        <v>323</v>
      </c>
      <c r="C103" s="8" t="s">
        <v>181</v>
      </c>
      <c r="D103" s="8" t="s">
        <v>178</v>
      </c>
      <c r="E103" s="8" t="s">
        <v>18</v>
      </c>
      <c r="F103" s="97">
        <v>0</v>
      </c>
      <c r="G103" s="97">
        <v>0</v>
      </c>
      <c r="H103" s="98">
        <v>0</v>
      </c>
    </row>
    <row r="104" spans="1:12" ht="37.5">
      <c r="A104" s="12" t="s">
        <v>14</v>
      </c>
      <c r="B104" s="26" t="s">
        <v>10</v>
      </c>
      <c r="C104" s="26"/>
      <c r="D104" s="26"/>
      <c r="E104" s="26"/>
      <c r="F104" s="85">
        <f t="shared" ref="F104:H104" si="10">F105</f>
        <v>20300.400000000001</v>
      </c>
      <c r="G104" s="85">
        <f t="shared" si="10"/>
        <v>21356.800000000003</v>
      </c>
      <c r="H104" s="86">
        <f t="shared" si="10"/>
        <v>22166.699999999997</v>
      </c>
    </row>
    <row r="105" spans="1:12" s="11" customFormat="1" ht="93.75">
      <c r="A105" s="12" t="s">
        <v>15</v>
      </c>
      <c r="B105" s="26" t="s">
        <v>314</v>
      </c>
      <c r="C105" s="26"/>
      <c r="D105" s="26"/>
      <c r="E105" s="26"/>
      <c r="F105" s="85">
        <f>F106+F107+F108+F109+F110+F111+F112</f>
        <v>20300.400000000001</v>
      </c>
      <c r="G105" s="85">
        <f>SUM(G106:G112)</f>
        <v>21356.800000000003</v>
      </c>
      <c r="H105" s="86">
        <f>SUM(H106:H112)</f>
        <v>22166.699999999997</v>
      </c>
      <c r="J105" s="19"/>
    </row>
    <row r="106" spans="1:12" ht="56.25">
      <c r="A106" s="27" t="s">
        <v>16</v>
      </c>
      <c r="B106" s="8" t="s">
        <v>315</v>
      </c>
      <c r="C106" s="8" t="s">
        <v>11</v>
      </c>
      <c r="D106" s="8" t="s">
        <v>12</v>
      </c>
      <c r="E106" s="8" t="s">
        <v>13</v>
      </c>
      <c r="F106" s="87">
        <v>0</v>
      </c>
      <c r="G106" s="87">
        <v>0</v>
      </c>
      <c r="H106" s="89">
        <v>0</v>
      </c>
    </row>
    <row r="107" spans="1:12" ht="112.5">
      <c r="A107" s="27" t="s">
        <v>365</v>
      </c>
      <c r="B107" s="8" t="s">
        <v>316</v>
      </c>
      <c r="C107" s="8" t="s">
        <v>11</v>
      </c>
      <c r="D107" s="8" t="s">
        <v>12</v>
      </c>
      <c r="E107" s="8" t="s">
        <v>13</v>
      </c>
      <c r="F107" s="87">
        <v>757</v>
      </c>
      <c r="G107" s="87">
        <v>757</v>
      </c>
      <c r="H107" s="89">
        <v>757</v>
      </c>
      <c r="J107" s="22"/>
      <c r="K107" s="22"/>
      <c r="L107" s="22"/>
    </row>
    <row r="108" spans="1:12" ht="34.5">
      <c r="A108" s="34" t="s">
        <v>337</v>
      </c>
      <c r="B108" s="8" t="s">
        <v>316</v>
      </c>
      <c r="C108" s="8" t="s">
        <v>112</v>
      </c>
      <c r="D108" s="8" t="s">
        <v>12</v>
      </c>
      <c r="E108" s="8" t="s">
        <v>13</v>
      </c>
      <c r="F108" s="97"/>
      <c r="G108" s="97"/>
      <c r="H108" s="98"/>
    </row>
    <row r="109" spans="1:12" s="11" customFormat="1" ht="75">
      <c r="A109" s="27" t="s">
        <v>497</v>
      </c>
      <c r="B109" s="8" t="s">
        <v>317</v>
      </c>
      <c r="C109" s="8" t="s">
        <v>11</v>
      </c>
      <c r="D109" s="8" t="s">
        <v>12</v>
      </c>
      <c r="E109" s="8" t="s">
        <v>13</v>
      </c>
      <c r="F109" s="87">
        <v>3864.7</v>
      </c>
      <c r="G109" s="87">
        <v>4077.2</v>
      </c>
      <c r="H109" s="89">
        <v>4240.2</v>
      </c>
    </row>
    <row r="110" spans="1:12" s="11" customFormat="1" ht="75">
      <c r="A110" s="27" t="s">
        <v>138</v>
      </c>
      <c r="B110" s="8" t="s">
        <v>318</v>
      </c>
      <c r="C110" s="8" t="s">
        <v>11</v>
      </c>
      <c r="D110" s="8" t="s">
        <v>12</v>
      </c>
      <c r="E110" s="8" t="s">
        <v>13</v>
      </c>
      <c r="F110" s="87">
        <v>2746.7</v>
      </c>
      <c r="G110" s="87">
        <v>2897.9</v>
      </c>
      <c r="H110" s="89">
        <v>3013.6</v>
      </c>
    </row>
    <row r="111" spans="1:12" ht="75">
      <c r="A111" s="27" t="s">
        <v>219</v>
      </c>
      <c r="B111" s="28" t="s">
        <v>319</v>
      </c>
      <c r="C111" s="8" t="s">
        <v>11</v>
      </c>
      <c r="D111" s="8" t="s">
        <v>12</v>
      </c>
      <c r="E111" s="8" t="s">
        <v>13</v>
      </c>
      <c r="F111" s="87">
        <v>12596</v>
      </c>
      <c r="G111" s="87">
        <v>13288.7</v>
      </c>
      <c r="H111" s="89">
        <v>13819.9</v>
      </c>
    </row>
    <row r="112" spans="1:12" ht="37.5">
      <c r="A112" s="27" t="s">
        <v>17</v>
      </c>
      <c r="B112" s="8" t="s">
        <v>320</v>
      </c>
      <c r="C112" s="8" t="s">
        <v>11</v>
      </c>
      <c r="D112" s="8" t="s">
        <v>12</v>
      </c>
      <c r="E112" s="8" t="s">
        <v>13</v>
      </c>
      <c r="F112" s="87">
        <v>336</v>
      </c>
      <c r="G112" s="87">
        <v>336</v>
      </c>
      <c r="H112" s="89">
        <v>336</v>
      </c>
    </row>
    <row r="113" spans="1:12" ht="56.25">
      <c r="A113" s="12" t="s">
        <v>473</v>
      </c>
      <c r="B113" s="26" t="s">
        <v>220</v>
      </c>
      <c r="C113" s="26"/>
      <c r="D113" s="26"/>
      <c r="E113" s="26"/>
      <c r="F113" s="85">
        <f>F114</f>
        <v>450</v>
      </c>
      <c r="G113" s="85">
        <f t="shared" ref="G113:H113" si="11">G114</f>
        <v>450</v>
      </c>
      <c r="H113" s="86">
        <f t="shared" si="11"/>
        <v>450</v>
      </c>
    </row>
    <row r="114" spans="1:12" ht="18.75">
      <c r="A114" s="49" t="s">
        <v>136</v>
      </c>
      <c r="B114" s="26" t="s">
        <v>221</v>
      </c>
      <c r="C114" s="26"/>
      <c r="D114" s="26"/>
      <c r="E114" s="26"/>
      <c r="F114" s="40">
        <f>F115+F116</f>
        <v>450</v>
      </c>
      <c r="G114" s="40">
        <f t="shared" ref="G114:H114" si="12">G115+G116</f>
        <v>450</v>
      </c>
      <c r="H114" s="88">
        <f t="shared" si="12"/>
        <v>450</v>
      </c>
    </row>
    <row r="115" spans="1:12" ht="37.5">
      <c r="A115" s="50" t="s">
        <v>222</v>
      </c>
      <c r="B115" s="8" t="s">
        <v>141</v>
      </c>
      <c r="C115" s="8" t="s">
        <v>181</v>
      </c>
      <c r="D115" s="8" t="s">
        <v>179</v>
      </c>
      <c r="E115" s="8" t="s">
        <v>179</v>
      </c>
      <c r="F115" s="40">
        <v>270</v>
      </c>
      <c r="G115" s="40">
        <v>270</v>
      </c>
      <c r="H115" s="88">
        <v>270</v>
      </c>
    </row>
    <row r="116" spans="1:12" ht="37.5">
      <c r="A116" s="50" t="s">
        <v>137</v>
      </c>
      <c r="B116" s="8" t="s">
        <v>141</v>
      </c>
      <c r="C116" s="8" t="s">
        <v>11</v>
      </c>
      <c r="D116" s="8" t="s">
        <v>179</v>
      </c>
      <c r="E116" s="8" t="s">
        <v>179</v>
      </c>
      <c r="F116" s="40">
        <v>180</v>
      </c>
      <c r="G116" s="40">
        <v>180</v>
      </c>
      <c r="H116" s="88">
        <v>180</v>
      </c>
    </row>
    <row r="117" spans="1:12" ht="37.5">
      <c r="A117" s="12" t="s">
        <v>474</v>
      </c>
      <c r="B117" s="26" t="s">
        <v>239</v>
      </c>
      <c r="C117" s="8"/>
      <c r="D117" s="26"/>
      <c r="E117" s="26"/>
      <c r="F117" s="85">
        <f t="shared" ref="F117:H117" si="13">F118</f>
        <v>22266.5</v>
      </c>
      <c r="G117" s="85">
        <f t="shared" si="13"/>
        <v>18424</v>
      </c>
      <c r="H117" s="86">
        <f t="shared" si="13"/>
        <v>18424</v>
      </c>
    </row>
    <row r="118" spans="1:12" ht="56.25">
      <c r="A118" s="12" t="s">
        <v>242</v>
      </c>
      <c r="B118" s="26" t="s">
        <v>240</v>
      </c>
      <c r="C118" s="26"/>
      <c r="D118" s="26"/>
      <c r="E118" s="26"/>
      <c r="F118" s="85">
        <f>F119+F120</f>
        <v>22266.5</v>
      </c>
      <c r="G118" s="85">
        <f>G119+G120</f>
        <v>18424</v>
      </c>
      <c r="H118" s="86">
        <f>H119+H120</f>
        <v>18424</v>
      </c>
    </row>
    <row r="119" spans="1:12" s="11" customFormat="1" ht="75">
      <c r="A119" s="27" t="s">
        <v>243</v>
      </c>
      <c r="B119" s="8" t="s">
        <v>241</v>
      </c>
      <c r="C119" s="8" t="s">
        <v>181</v>
      </c>
      <c r="D119" s="8" t="s">
        <v>58</v>
      </c>
      <c r="E119" s="8" t="s">
        <v>74</v>
      </c>
      <c r="F119" s="87">
        <f>15814.9+1046.5+20</f>
        <v>16881.400000000001</v>
      </c>
      <c r="G119" s="87">
        <f>9951.8+1046.5+20</f>
        <v>11018.3</v>
      </c>
      <c r="H119" s="89">
        <f>9951.8+1046.5+20</f>
        <v>11018.3</v>
      </c>
      <c r="J119" s="24"/>
      <c r="K119" s="24"/>
      <c r="L119" s="24"/>
    </row>
    <row r="120" spans="1:12" s="11" customFormat="1" ht="75">
      <c r="A120" s="27" t="s">
        <v>244</v>
      </c>
      <c r="B120" s="8" t="s">
        <v>241</v>
      </c>
      <c r="C120" s="8" t="s">
        <v>112</v>
      </c>
      <c r="D120" s="8" t="s">
        <v>58</v>
      </c>
      <c r="E120" s="8" t="s">
        <v>74</v>
      </c>
      <c r="F120" s="87">
        <v>5385.1</v>
      </c>
      <c r="G120" s="87">
        <v>7405.7</v>
      </c>
      <c r="H120" s="101">
        <v>7405.7</v>
      </c>
    </row>
    <row r="121" spans="1:12" ht="56.25">
      <c r="A121" s="12" t="s">
        <v>366</v>
      </c>
      <c r="B121" s="26" t="s">
        <v>19</v>
      </c>
      <c r="C121" s="26"/>
      <c r="D121" s="26"/>
      <c r="E121" s="26"/>
      <c r="F121" s="85">
        <f>F127+F132+F154+F162+F122</f>
        <v>134255.29884999999</v>
      </c>
      <c r="G121" s="85">
        <f t="shared" ref="G121" si="14">G127+G132+G154+G162+G122</f>
        <v>135427.60884999999</v>
      </c>
      <c r="H121" s="85">
        <f>H127+H132+H154+H162+H122</f>
        <v>143751.40000000002</v>
      </c>
    </row>
    <row r="122" spans="1:12" ht="37.5">
      <c r="A122" s="12" t="s">
        <v>464</v>
      </c>
      <c r="B122" s="26"/>
      <c r="C122" s="26"/>
      <c r="D122" s="26" t="s">
        <v>58</v>
      </c>
      <c r="E122" s="26" t="s">
        <v>74</v>
      </c>
      <c r="F122" s="85">
        <f>F123</f>
        <v>0</v>
      </c>
      <c r="G122" s="85">
        <f t="shared" ref="G122:H122" si="15">G123</f>
        <v>0</v>
      </c>
      <c r="H122" s="85">
        <f t="shared" si="15"/>
        <v>0</v>
      </c>
    </row>
    <row r="123" spans="1:12" ht="37.5">
      <c r="A123" s="27" t="s">
        <v>465</v>
      </c>
      <c r="B123" s="26"/>
      <c r="C123" s="26"/>
      <c r="D123" s="8" t="s">
        <v>58</v>
      </c>
      <c r="E123" s="8" t="s">
        <v>74</v>
      </c>
      <c r="F123" s="40">
        <f>F124</f>
        <v>0</v>
      </c>
      <c r="G123" s="40">
        <f t="shared" ref="G123:H123" si="16">G124</f>
        <v>0</v>
      </c>
      <c r="H123" s="40">
        <f t="shared" si="16"/>
        <v>0</v>
      </c>
    </row>
    <row r="124" spans="1:12" ht="37.5">
      <c r="A124" s="27" t="s">
        <v>474</v>
      </c>
      <c r="B124" s="26" t="s">
        <v>239</v>
      </c>
      <c r="C124" s="26"/>
      <c r="D124" s="8" t="s">
        <v>58</v>
      </c>
      <c r="E124" s="8" t="s">
        <v>74</v>
      </c>
      <c r="F124" s="40">
        <f>F125</f>
        <v>0</v>
      </c>
      <c r="G124" s="40">
        <f t="shared" ref="G124:H124" si="17">G125</f>
        <v>0</v>
      </c>
      <c r="H124" s="40">
        <f t="shared" si="17"/>
        <v>0</v>
      </c>
    </row>
    <row r="125" spans="1:12" ht="56.25">
      <c r="A125" s="27" t="s">
        <v>242</v>
      </c>
      <c r="B125" s="26" t="s">
        <v>240</v>
      </c>
      <c r="C125" s="26"/>
      <c r="D125" s="8" t="s">
        <v>58</v>
      </c>
      <c r="E125" s="8" t="s">
        <v>74</v>
      </c>
      <c r="F125" s="40">
        <f>F126</f>
        <v>0</v>
      </c>
      <c r="G125" s="40">
        <f t="shared" ref="G125:H125" si="18">G126</f>
        <v>0</v>
      </c>
      <c r="H125" s="40">
        <f t="shared" si="18"/>
        <v>0</v>
      </c>
    </row>
    <row r="126" spans="1:12" ht="75">
      <c r="A126" s="27" t="s">
        <v>243</v>
      </c>
      <c r="B126" s="26" t="s">
        <v>241</v>
      </c>
      <c r="C126" s="26" t="s">
        <v>181</v>
      </c>
      <c r="D126" s="8" t="s">
        <v>58</v>
      </c>
      <c r="E126" s="8" t="s">
        <v>74</v>
      </c>
      <c r="F126" s="40"/>
      <c r="G126" s="40"/>
      <c r="H126" s="40"/>
    </row>
    <row r="127" spans="1:12" ht="18.75">
      <c r="A127" s="12" t="s">
        <v>23</v>
      </c>
      <c r="B127" s="26" t="s">
        <v>20</v>
      </c>
      <c r="C127" s="26"/>
      <c r="D127" s="26"/>
      <c r="E127" s="26"/>
      <c r="F127" s="85">
        <f>F128</f>
        <v>28200.5</v>
      </c>
      <c r="G127" s="85">
        <f t="shared" ref="G127:H127" si="19">G128</f>
        <v>26855.9</v>
      </c>
      <c r="H127" s="86">
        <f t="shared" si="19"/>
        <v>28531.599999999999</v>
      </c>
    </row>
    <row r="128" spans="1:12" ht="37.5">
      <c r="A128" s="12" t="s">
        <v>248</v>
      </c>
      <c r="B128" s="26" t="s">
        <v>21</v>
      </c>
      <c r="C128" s="26"/>
      <c r="D128" s="26"/>
      <c r="E128" s="26"/>
      <c r="F128" s="85">
        <f>F129+F130+F131</f>
        <v>28200.5</v>
      </c>
      <c r="G128" s="85">
        <f t="shared" ref="G128:H128" si="20">G129+G130+G131</f>
        <v>26855.9</v>
      </c>
      <c r="H128" s="86">
        <f t="shared" si="20"/>
        <v>28531.599999999999</v>
      </c>
    </row>
    <row r="129" spans="1:12" s="11" customFormat="1" ht="93.75">
      <c r="A129" s="27" t="s">
        <v>245</v>
      </c>
      <c r="B129" s="8" t="s">
        <v>22</v>
      </c>
      <c r="C129" s="8" t="s">
        <v>180</v>
      </c>
      <c r="D129" s="8" t="s">
        <v>179</v>
      </c>
      <c r="E129" s="8" t="s">
        <v>58</v>
      </c>
      <c r="F129" s="87">
        <v>25531.8</v>
      </c>
      <c r="G129" s="87">
        <v>23623</v>
      </c>
      <c r="H129" s="89">
        <v>25278.799999999999</v>
      </c>
    </row>
    <row r="130" spans="1:12" ht="56.25">
      <c r="A130" s="27" t="s">
        <v>246</v>
      </c>
      <c r="B130" s="8" t="s">
        <v>22</v>
      </c>
      <c r="C130" s="8" t="s">
        <v>181</v>
      </c>
      <c r="D130" s="8" t="s">
        <v>179</v>
      </c>
      <c r="E130" s="8" t="s">
        <v>58</v>
      </c>
      <c r="F130" s="87">
        <v>2627.5</v>
      </c>
      <c r="G130" s="87">
        <v>3191.7</v>
      </c>
      <c r="H130" s="89">
        <v>3211.6</v>
      </c>
    </row>
    <row r="131" spans="1:12" ht="37.5">
      <c r="A131" s="27" t="s">
        <v>247</v>
      </c>
      <c r="B131" s="8" t="s">
        <v>22</v>
      </c>
      <c r="C131" s="8" t="s">
        <v>182</v>
      </c>
      <c r="D131" s="8" t="s">
        <v>179</v>
      </c>
      <c r="E131" s="8" t="s">
        <v>58</v>
      </c>
      <c r="F131" s="87">
        <v>41.2</v>
      </c>
      <c r="G131" s="87">
        <v>41.2</v>
      </c>
      <c r="H131" s="89">
        <v>41.2</v>
      </c>
    </row>
    <row r="132" spans="1:12" s="11" customFormat="1" ht="37.5">
      <c r="A132" s="12" t="s">
        <v>28</v>
      </c>
      <c r="B132" s="26" t="s">
        <v>24</v>
      </c>
      <c r="C132" s="26"/>
      <c r="D132" s="26"/>
      <c r="E132" s="26"/>
      <c r="F132" s="85">
        <f>F133+F140+F144+F151+F146</f>
        <v>89546.558850000001</v>
      </c>
      <c r="G132" s="85">
        <f t="shared" ref="G132" si="21">G133+G140+G144+G151+G146+G148</f>
        <v>90598.10884999999</v>
      </c>
      <c r="H132" s="85">
        <f>H133+H140+H144+H151+H146+H148</f>
        <v>96490.400000000009</v>
      </c>
    </row>
    <row r="133" spans="1:12" s="11" customFormat="1" ht="37.5">
      <c r="A133" s="12" t="s">
        <v>29</v>
      </c>
      <c r="B133" s="26" t="s">
        <v>25</v>
      </c>
      <c r="C133" s="26"/>
      <c r="D133" s="26"/>
      <c r="E133" s="26"/>
      <c r="F133" s="85">
        <f>F134+F135+F136+F137</f>
        <v>22377.308850000001</v>
      </c>
      <c r="G133" s="85">
        <f>G134+G135+G136+G137</f>
        <v>24102.208849999999</v>
      </c>
      <c r="H133" s="86">
        <f>H134+H135+H136+H137</f>
        <v>25044.799999999999</v>
      </c>
    </row>
    <row r="134" spans="1:12" s="11" customFormat="1" ht="112.5">
      <c r="A134" s="27" t="s">
        <v>118</v>
      </c>
      <c r="B134" s="8" t="s">
        <v>33</v>
      </c>
      <c r="C134" s="8" t="s">
        <v>180</v>
      </c>
      <c r="D134" s="8" t="s">
        <v>26</v>
      </c>
      <c r="E134" s="8" t="s">
        <v>178</v>
      </c>
      <c r="F134" s="97">
        <v>19050.3</v>
      </c>
      <c r="G134" s="97">
        <v>19900</v>
      </c>
      <c r="H134" s="98">
        <v>20632</v>
      </c>
      <c r="J134" s="24"/>
      <c r="K134" s="24"/>
      <c r="L134" s="24"/>
    </row>
    <row r="135" spans="1:12" ht="56.25">
      <c r="A135" s="27" t="s">
        <v>250</v>
      </c>
      <c r="B135" s="8" t="s">
        <v>33</v>
      </c>
      <c r="C135" s="8" t="s">
        <v>181</v>
      </c>
      <c r="D135" s="8" t="s">
        <v>26</v>
      </c>
      <c r="E135" s="8" t="s">
        <v>178</v>
      </c>
      <c r="F135" s="97">
        <v>3119.4</v>
      </c>
      <c r="G135" s="97">
        <v>3994.6</v>
      </c>
      <c r="H135" s="98">
        <v>4412.8</v>
      </c>
    </row>
    <row r="136" spans="1:12" ht="56.25">
      <c r="A136" s="27" t="s">
        <v>34</v>
      </c>
      <c r="B136" s="8" t="s">
        <v>33</v>
      </c>
      <c r="C136" s="8" t="s">
        <v>182</v>
      </c>
      <c r="D136" s="8" t="s">
        <v>26</v>
      </c>
      <c r="E136" s="8" t="s">
        <v>178</v>
      </c>
      <c r="F136" s="40"/>
      <c r="G136" s="40"/>
      <c r="H136" s="88"/>
    </row>
    <row r="137" spans="1:12" ht="18.75">
      <c r="A137" s="39" t="s">
        <v>415</v>
      </c>
      <c r="B137" s="70" t="s">
        <v>458</v>
      </c>
      <c r="C137" s="8"/>
      <c r="D137" s="8" t="s">
        <v>26</v>
      </c>
      <c r="E137" s="8" t="s">
        <v>178</v>
      </c>
      <c r="F137" s="40">
        <f>F138</f>
        <v>207.60884999999999</v>
      </c>
      <c r="G137" s="40">
        <f>G138</f>
        <v>207.60884999999999</v>
      </c>
      <c r="H137" s="88"/>
    </row>
    <row r="138" spans="1:12" ht="37.5">
      <c r="A138" s="39" t="s">
        <v>459</v>
      </c>
      <c r="B138" s="70" t="s">
        <v>458</v>
      </c>
      <c r="C138" s="8"/>
      <c r="D138" s="8" t="s">
        <v>26</v>
      </c>
      <c r="E138" s="8" t="s">
        <v>178</v>
      </c>
      <c r="F138" s="40">
        <f>F139</f>
        <v>207.60884999999999</v>
      </c>
      <c r="G138" s="40">
        <f>G139</f>
        <v>207.60884999999999</v>
      </c>
      <c r="H138" s="88"/>
    </row>
    <row r="139" spans="1:12" ht="56.25">
      <c r="A139" s="39" t="s">
        <v>460</v>
      </c>
      <c r="B139" s="70" t="s">
        <v>458</v>
      </c>
      <c r="C139" s="8" t="s">
        <v>181</v>
      </c>
      <c r="D139" s="8" t="s">
        <v>26</v>
      </c>
      <c r="E139" s="8" t="s">
        <v>178</v>
      </c>
      <c r="F139" s="40">
        <v>207.60884999999999</v>
      </c>
      <c r="G139" s="40">
        <v>207.60884999999999</v>
      </c>
      <c r="H139" s="88"/>
    </row>
    <row r="140" spans="1:12" ht="18.75">
      <c r="A140" s="12" t="s">
        <v>35</v>
      </c>
      <c r="B140" s="26" t="s">
        <v>31</v>
      </c>
      <c r="C140" s="26"/>
      <c r="D140" s="26"/>
      <c r="E140" s="26"/>
      <c r="F140" s="85">
        <f>SUM(F141:F143)+F148</f>
        <v>67169.25</v>
      </c>
      <c r="G140" s="85">
        <f>SUM(G141:G143)</f>
        <v>66495.899999999994</v>
      </c>
      <c r="H140" s="86">
        <f>SUM(H141:H143)+H150</f>
        <v>71445.600000000006</v>
      </c>
    </row>
    <row r="141" spans="1:12" s="11" customFormat="1" ht="93.75">
      <c r="A141" s="27" t="s">
        <v>119</v>
      </c>
      <c r="B141" s="8" t="s">
        <v>32</v>
      </c>
      <c r="C141" s="8" t="s">
        <v>180</v>
      </c>
      <c r="D141" s="8" t="s">
        <v>26</v>
      </c>
      <c r="E141" s="8" t="s">
        <v>178</v>
      </c>
      <c r="F141" s="87">
        <v>50550</v>
      </c>
      <c r="G141" s="87">
        <v>52300.4</v>
      </c>
      <c r="H141" s="89">
        <v>53100</v>
      </c>
    </row>
    <row r="142" spans="1:12" s="11" customFormat="1" ht="56.25">
      <c r="A142" s="27" t="s">
        <v>36</v>
      </c>
      <c r="B142" s="8" t="s">
        <v>32</v>
      </c>
      <c r="C142" s="8" t="s">
        <v>181</v>
      </c>
      <c r="D142" s="8" t="s">
        <v>26</v>
      </c>
      <c r="E142" s="8" t="s">
        <v>178</v>
      </c>
      <c r="F142" s="87">
        <v>10436.950000000001</v>
      </c>
      <c r="G142" s="87">
        <v>11632</v>
      </c>
      <c r="H142" s="89">
        <v>11900</v>
      </c>
      <c r="J142" s="19"/>
      <c r="K142" s="19"/>
      <c r="L142" s="19"/>
    </row>
    <row r="143" spans="1:12" ht="37.5">
      <c r="A143" s="27" t="s">
        <v>37</v>
      </c>
      <c r="B143" s="8" t="s">
        <v>32</v>
      </c>
      <c r="C143" s="8" t="s">
        <v>182</v>
      </c>
      <c r="D143" s="8" t="s">
        <v>26</v>
      </c>
      <c r="E143" s="8" t="s">
        <v>178</v>
      </c>
      <c r="F143" s="87">
        <v>1182.3</v>
      </c>
      <c r="G143" s="87">
        <v>2563.5</v>
      </c>
      <c r="H143" s="89">
        <v>2445.6</v>
      </c>
    </row>
    <row r="144" spans="1:12" ht="18.75">
      <c r="A144" s="12" t="s">
        <v>67</v>
      </c>
      <c r="B144" s="26" t="s">
        <v>30</v>
      </c>
      <c r="C144" s="26"/>
      <c r="D144" s="26"/>
      <c r="E144" s="26"/>
      <c r="F144" s="85">
        <f>F145</f>
        <v>0</v>
      </c>
      <c r="G144" s="85">
        <f>G145</f>
        <v>0</v>
      </c>
      <c r="H144" s="86">
        <f>H145</f>
        <v>0</v>
      </c>
    </row>
    <row r="145" spans="1:8" s="11" customFormat="1" ht="37.5">
      <c r="A145" s="27" t="s">
        <v>251</v>
      </c>
      <c r="B145" s="8" t="s">
        <v>249</v>
      </c>
      <c r="C145" s="8" t="s">
        <v>181</v>
      </c>
      <c r="D145" s="8" t="s">
        <v>26</v>
      </c>
      <c r="E145" s="8" t="s">
        <v>178</v>
      </c>
      <c r="F145" s="40"/>
      <c r="G145" s="40"/>
      <c r="H145" s="88"/>
    </row>
    <row r="146" spans="1:8" s="11" customFormat="1" ht="57" customHeight="1">
      <c r="A146" s="27" t="s">
        <v>399</v>
      </c>
      <c r="B146" s="26" t="s">
        <v>398</v>
      </c>
      <c r="C146" s="8"/>
      <c r="D146" s="8" t="s">
        <v>26</v>
      </c>
      <c r="E146" s="8" t="s">
        <v>178</v>
      </c>
      <c r="F146" s="40">
        <f>F147</f>
        <v>0</v>
      </c>
      <c r="G146" s="40">
        <f>G147</f>
        <v>0</v>
      </c>
      <c r="H146" s="40">
        <f>H147</f>
        <v>0</v>
      </c>
    </row>
    <row r="147" spans="1:8" s="11" customFormat="1" ht="37.5">
      <c r="A147" s="27" t="s">
        <v>400</v>
      </c>
      <c r="B147" s="8" t="s">
        <v>397</v>
      </c>
      <c r="C147" s="8" t="s">
        <v>181</v>
      </c>
      <c r="D147" s="8" t="s">
        <v>26</v>
      </c>
      <c r="E147" s="8" t="s">
        <v>178</v>
      </c>
      <c r="F147" s="40"/>
      <c r="G147" s="40"/>
      <c r="H147" s="88">
        <v>0</v>
      </c>
    </row>
    <row r="148" spans="1:8" s="11" customFormat="1" ht="37.5">
      <c r="A148" s="27" t="s">
        <v>488</v>
      </c>
      <c r="B148" s="8" t="s">
        <v>483</v>
      </c>
      <c r="C148" s="8" t="s">
        <v>181</v>
      </c>
      <c r="D148" s="8" t="s">
        <v>26</v>
      </c>
      <c r="E148" s="8" t="s">
        <v>178</v>
      </c>
      <c r="F148" s="40">
        <v>5000</v>
      </c>
      <c r="G148" s="40"/>
      <c r="H148" s="88"/>
    </row>
    <row r="149" spans="1:8" s="11" customFormat="1" ht="56.25">
      <c r="A149" s="27" t="s">
        <v>481</v>
      </c>
      <c r="B149" s="8" t="s">
        <v>397</v>
      </c>
      <c r="C149" s="8" t="s">
        <v>181</v>
      </c>
      <c r="D149" s="8" t="s">
        <v>26</v>
      </c>
      <c r="E149" s="8" t="s">
        <v>178</v>
      </c>
      <c r="F149" s="40">
        <v>5000</v>
      </c>
      <c r="G149" s="40"/>
      <c r="H149" s="88"/>
    </row>
    <row r="150" spans="1:8" s="11" customFormat="1" ht="75">
      <c r="A150" s="39" t="s">
        <v>482</v>
      </c>
      <c r="B150" s="8" t="s">
        <v>397</v>
      </c>
      <c r="C150" s="8" t="s">
        <v>181</v>
      </c>
      <c r="D150" s="8" t="s">
        <v>26</v>
      </c>
      <c r="E150" s="8" t="s">
        <v>178</v>
      </c>
      <c r="F150" s="40"/>
      <c r="G150" s="40"/>
      <c r="H150" s="88">
        <v>4000</v>
      </c>
    </row>
    <row r="151" spans="1:8" ht="34.5">
      <c r="A151" s="48" t="s">
        <v>375</v>
      </c>
      <c r="B151" s="26" t="s">
        <v>374</v>
      </c>
      <c r="C151" s="8" t="s">
        <v>181</v>
      </c>
      <c r="D151" s="26"/>
      <c r="E151" s="26"/>
      <c r="F151" s="85">
        <f>F152</f>
        <v>0</v>
      </c>
      <c r="G151" s="85">
        <f>G152</f>
        <v>0</v>
      </c>
      <c r="H151" s="86">
        <f>H152</f>
        <v>0</v>
      </c>
    </row>
    <row r="152" spans="1:8" ht="37.5">
      <c r="A152" s="27" t="s">
        <v>305</v>
      </c>
      <c r="B152" s="8" t="s">
        <v>331</v>
      </c>
      <c r="C152" s="8" t="s">
        <v>181</v>
      </c>
      <c r="D152" s="8" t="s">
        <v>26</v>
      </c>
      <c r="E152" s="8" t="s">
        <v>178</v>
      </c>
      <c r="F152" s="40"/>
      <c r="G152" s="40">
        <v>0</v>
      </c>
      <c r="H152" s="88">
        <v>0</v>
      </c>
    </row>
    <row r="153" spans="1:8" ht="56.25">
      <c r="A153" s="27" t="s">
        <v>330</v>
      </c>
      <c r="B153" s="8" t="s">
        <v>331</v>
      </c>
      <c r="C153" s="8" t="s">
        <v>181</v>
      </c>
      <c r="D153" s="8" t="s">
        <v>26</v>
      </c>
      <c r="E153" s="8" t="s">
        <v>178</v>
      </c>
      <c r="F153" s="40"/>
      <c r="G153" s="40">
        <v>0</v>
      </c>
      <c r="H153" s="88">
        <v>0</v>
      </c>
    </row>
    <row r="154" spans="1:8" ht="37.5">
      <c r="A154" s="12" t="s">
        <v>42</v>
      </c>
      <c r="B154" s="26" t="s">
        <v>38</v>
      </c>
      <c r="C154" s="8" t="s">
        <v>11</v>
      </c>
      <c r="D154" s="26"/>
      <c r="E154" s="26"/>
      <c r="F154" s="85">
        <f>F155+F158</f>
        <v>14183.96</v>
      </c>
      <c r="G154" s="85">
        <f>G155+G158</f>
        <v>14907.1</v>
      </c>
      <c r="H154" s="86">
        <f>H155+H158</f>
        <v>15478.7</v>
      </c>
    </row>
    <row r="155" spans="1:8" s="11" customFormat="1" ht="75">
      <c r="A155" s="12" t="s">
        <v>43</v>
      </c>
      <c r="B155" s="26" t="s">
        <v>39</v>
      </c>
      <c r="C155" s="8" t="s">
        <v>11</v>
      </c>
      <c r="D155" s="26"/>
      <c r="E155" s="26"/>
      <c r="F155" s="85">
        <f>F156+F157</f>
        <v>1854.66</v>
      </c>
      <c r="G155" s="85">
        <f>G156+G157</f>
        <v>1948.6</v>
      </c>
      <c r="H155" s="86">
        <f>H156+H157</f>
        <v>2003.6</v>
      </c>
    </row>
    <row r="156" spans="1:8" s="11" customFormat="1" ht="93.75">
      <c r="A156" s="27" t="s">
        <v>117</v>
      </c>
      <c r="B156" s="8" t="s">
        <v>40</v>
      </c>
      <c r="C156" s="8" t="s">
        <v>180</v>
      </c>
      <c r="D156" s="8" t="s">
        <v>26</v>
      </c>
      <c r="E156" s="8" t="s">
        <v>13</v>
      </c>
      <c r="F156" s="87">
        <v>1832.66</v>
      </c>
      <c r="G156" s="87">
        <v>1926.6</v>
      </c>
      <c r="H156" s="89">
        <v>1981.6</v>
      </c>
    </row>
    <row r="157" spans="1:8" ht="56.25">
      <c r="A157" s="27" t="s">
        <v>252</v>
      </c>
      <c r="B157" s="8" t="s">
        <v>40</v>
      </c>
      <c r="C157" s="8" t="s">
        <v>181</v>
      </c>
      <c r="D157" s="8" t="s">
        <v>26</v>
      </c>
      <c r="E157" s="8" t="s">
        <v>13</v>
      </c>
      <c r="F157" s="87">
        <v>22</v>
      </c>
      <c r="G157" s="87">
        <v>22</v>
      </c>
      <c r="H157" s="89">
        <v>22</v>
      </c>
    </row>
    <row r="158" spans="1:8" ht="37.5">
      <c r="A158" s="12" t="s">
        <v>47</v>
      </c>
      <c r="B158" s="26" t="s">
        <v>44</v>
      </c>
      <c r="C158" s="8" t="s">
        <v>11</v>
      </c>
      <c r="D158" s="26"/>
      <c r="E158" s="26"/>
      <c r="F158" s="85">
        <f>F159+F160+F161</f>
        <v>12329.3</v>
      </c>
      <c r="G158" s="85">
        <f>G159+G160+G161</f>
        <v>12958.5</v>
      </c>
      <c r="H158" s="86">
        <f>H159+H160+H161</f>
        <v>13475.1</v>
      </c>
    </row>
    <row r="159" spans="1:8" ht="93.75">
      <c r="A159" s="27" t="s">
        <v>253</v>
      </c>
      <c r="B159" s="8" t="s">
        <v>45</v>
      </c>
      <c r="C159" s="8" t="s">
        <v>180</v>
      </c>
      <c r="D159" s="8" t="s">
        <v>26</v>
      </c>
      <c r="E159" s="8" t="s">
        <v>13</v>
      </c>
      <c r="F159" s="87">
        <v>6973</v>
      </c>
      <c r="G159" s="87">
        <v>7328.3</v>
      </c>
      <c r="H159" s="89">
        <v>7621</v>
      </c>
    </row>
    <row r="160" spans="1:8" s="11" customFormat="1" ht="93.75">
      <c r="A160" s="27" t="s">
        <v>254</v>
      </c>
      <c r="B160" s="8" t="s">
        <v>46</v>
      </c>
      <c r="C160" s="8" t="s">
        <v>180</v>
      </c>
      <c r="D160" s="8" t="s">
        <v>26</v>
      </c>
      <c r="E160" s="8" t="s">
        <v>13</v>
      </c>
      <c r="F160" s="87">
        <v>5339.3</v>
      </c>
      <c r="G160" s="87">
        <v>5613.2</v>
      </c>
      <c r="H160" s="89">
        <v>5837.1</v>
      </c>
    </row>
    <row r="161" spans="1:12" s="11" customFormat="1" ht="56.25">
      <c r="A161" s="27" t="s">
        <v>48</v>
      </c>
      <c r="B161" s="8" t="s">
        <v>46</v>
      </c>
      <c r="C161" s="8" t="s">
        <v>181</v>
      </c>
      <c r="D161" s="8" t="s">
        <v>26</v>
      </c>
      <c r="E161" s="8" t="s">
        <v>13</v>
      </c>
      <c r="F161" s="87">
        <v>17</v>
      </c>
      <c r="G161" s="87">
        <v>17</v>
      </c>
      <c r="H161" s="89">
        <v>17</v>
      </c>
    </row>
    <row r="162" spans="1:12" ht="37.5">
      <c r="A162" s="12" t="s">
        <v>56</v>
      </c>
      <c r="B162" s="26" t="s">
        <v>52</v>
      </c>
      <c r="C162" s="8"/>
      <c r="D162" s="26"/>
      <c r="E162" s="26"/>
      <c r="F162" s="85">
        <f t="shared" ref="F162:H162" si="22">F163</f>
        <v>2324.2799999999997</v>
      </c>
      <c r="G162" s="85">
        <f t="shared" si="22"/>
        <v>3066.5</v>
      </c>
      <c r="H162" s="86">
        <f t="shared" si="22"/>
        <v>3250.7</v>
      </c>
    </row>
    <row r="163" spans="1:12" ht="18.75">
      <c r="A163" s="12" t="s">
        <v>57</v>
      </c>
      <c r="B163" s="26" t="s">
        <v>53</v>
      </c>
      <c r="C163" s="8"/>
      <c r="D163" s="26"/>
      <c r="E163" s="26"/>
      <c r="F163" s="85">
        <f>SUM(F164:F165)</f>
        <v>2324.2799999999997</v>
      </c>
      <c r="G163" s="85">
        <f>SUM(G164:G165)</f>
        <v>3066.5</v>
      </c>
      <c r="H163" s="86">
        <f>SUM(H164:H165)</f>
        <v>3250.7</v>
      </c>
    </row>
    <row r="164" spans="1:12" s="11" customFormat="1" ht="93.75">
      <c r="A164" s="27" t="s">
        <v>256</v>
      </c>
      <c r="B164" s="8" t="s">
        <v>255</v>
      </c>
      <c r="C164" s="8" t="s">
        <v>180</v>
      </c>
      <c r="D164" s="8" t="s">
        <v>13</v>
      </c>
      <c r="E164" s="8" t="s">
        <v>55</v>
      </c>
      <c r="F164" s="87">
        <v>1975</v>
      </c>
      <c r="G164" s="87">
        <v>2796.4</v>
      </c>
      <c r="H164" s="89">
        <v>2887.7</v>
      </c>
      <c r="J164" s="24"/>
      <c r="K164" s="24"/>
      <c r="L164" s="24"/>
    </row>
    <row r="165" spans="1:12" ht="56.25">
      <c r="A165" s="27" t="s">
        <v>257</v>
      </c>
      <c r="B165" s="8" t="s">
        <v>54</v>
      </c>
      <c r="C165" s="8" t="s">
        <v>181</v>
      </c>
      <c r="D165" s="8" t="s">
        <v>13</v>
      </c>
      <c r="E165" s="8" t="s">
        <v>55</v>
      </c>
      <c r="F165" s="87">
        <v>349.28</v>
      </c>
      <c r="G165" s="87">
        <v>270.10000000000002</v>
      </c>
      <c r="H165" s="89">
        <v>363</v>
      </c>
    </row>
    <row r="166" spans="1:12" ht="56.25">
      <c r="A166" s="12" t="s">
        <v>472</v>
      </c>
      <c r="B166" s="26" t="s">
        <v>149</v>
      </c>
      <c r="C166" s="8" t="s">
        <v>484</v>
      </c>
      <c r="D166" s="26"/>
      <c r="E166" s="26"/>
      <c r="F166" s="85">
        <f>F167+F170+F173</f>
        <v>131897.9</v>
      </c>
      <c r="G166" s="85">
        <f t="shared" ref="G166:H166" si="23">G167+G170+G173</f>
        <v>532048.5</v>
      </c>
      <c r="H166" s="85">
        <f t="shared" si="23"/>
        <v>110734</v>
      </c>
    </row>
    <row r="167" spans="1:12" ht="37.5">
      <c r="A167" s="12" t="s">
        <v>146</v>
      </c>
      <c r="B167" s="26" t="s">
        <v>150</v>
      </c>
      <c r="C167" s="8" t="s">
        <v>484</v>
      </c>
      <c r="D167" s="26"/>
      <c r="E167" s="26"/>
      <c r="F167" s="85">
        <f>F168</f>
        <v>25415</v>
      </c>
      <c r="G167" s="85">
        <f>G168</f>
        <v>27738.400000000001</v>
      </c>
      <c r="H167" s="86">
        <f>H168</f>
        <v>31245</v>
      </c>
    </row>
    <row r="168" spans="1:12" s="11" customFormat="1" ht="56.25">
      <c r="A168" s="27" t="s">
        <v>413</v>
      </c>
      <c r="B168" s="8" t="s">
        <v>414</v>
      </c>
      <c r="C168" s="8" t="s">
        <v>148</v>
      </c>
      <c r="D168" s="8" t="s">
        <v>13</v>
      </c>
      <c r="E168" s="8" t="s">
        <v>8</v>
      </c>
      <c r="F168" s="87">
        <v>25415</v>
      </c>
      <c r="G168" s="87">
        <v>27738.400000000001</v>
      </c>
      <c r="H168" s="89">
        <v>31245</v>
      </c>
    </row>
    <row r="169" spans="1:12" s="11" customFormat="1" ht="131.25">
      <c r="A169" s="27" t="s">
        <v>259</v>
      </c>
      <c r="B169" s="8" t="s">
        <v>258</v>
      </c>
      <c r="C169" s="8" t="s">
        <v>148</v>
      </c>
      <c r="D169" s="8" t="s">
        <v>13</v>
      </c>
      <c r="E169" s="8" t="s">
        <v>8</v>
      </c>
      <c r="F169" s="40">
        <v>0</v>
      </c>
      <c r="G169" s="40">
        <v>0</v>
      </c>
      <c r="H169" s="88">
        <v>0</v>
      </c>
      <c r="J169" s="19"/>
      <c r="K169" s="19"/>
      <c r="L169" s="19"/>
    </row>
    <row r="170" spans="1:12" ht="18.75">
      <c r="A170" s="12" t="s">
        <v>147</v>
      </c>
      <c r="B170" s="26" t="s">
        <v>151</v>
      </c>
      <c r="C170" s="8" t="s">
        <v>484</v>
      </c>
      <c r="D170" s="26"/>
      <c r="E170" s="26"/>
      <c r="F170" s="85">
        <f>F171+F172</f>
        <v>71990.8</v>
      </c>
      <c r="G170" s="85">
        <f>G171+G172</f>
        <v>76002.5</v>
      </c>
      <c r="H170" s="86">
        <f>H171+H172</f>
        <v>79489</v>
      </c>
    </row>
    <row r="171" spans="1:12" ht="56.25">
      <c r="A171" s="27" t="s">
        <v>260</v>
      </c>
      <c r="B171" s="8" t="s">
        <v>152</v>
      </c>
      <c r="C171" s="8" t="s">
        <v>181</v>
      </c>
      <c r="D171" s="8" t="s">
        <v>13</v>
      </c>
      <c r="E171" s="8" t="s">
        <v>8</v>
      </c>
      <c r="F171" s="87">
        <v>25415</v>
      </c>
      <c r="G171" s="87">
        <v>27758.5</v>
      </c>
      <c r="H171" s="89">
        <v>31245</v>
      </c>
    </row>
    <row r="172" spans="1:12" ht="57" thickBot="1">
      <c r="A172" s="27" t="s">
        <v>462</v>
      </c>
      <c r="B172" s="8" t="s">
        <v>461</v>
      </c>
      <c r="C172" s="8" t="s">
        <v>181</v>
      </c>
      <c r="D172" s="8" t="s">
        <v>13</v>
      </c>
      <c r="E172" s="8" t="s">
        <v>8</v>
      </c>
      <c r="F172" s="95">
        <v>46575.8</v>
      </c>
      <c r="G172" s="95">
        <v>48244</v>
      </c>
      <c r="H172" s="101">
        <v>48244</v>
      </c>
    </row>
    <row r="173" spans="1:12" ht="57" thickBot="1">
      <c r="A173" s="39" t="s">
        <v>489</v>
      </c>
      <c r="B173" s="40" t="s">
        <v>490</v>
      </c>
      <c r="C173" s="8" t="s">
        <v>181</v>
      </c>
      <c r="D173" s="8" t="s">
        <v>13</v>
      </c>
      <c r="E173" s="78" t="s">
        <v>8</v>
      </c>
      <c r="F173" s="102">
        <v>34492.1</v>
      </c>
      <c r="G173" s="103">
        <v>428307.6</v>
      </c>
      <c r="H173" s="104">
        <v>0</v>
      </c>
    </row>
    <row r="174" spans="1:12" ht="75">
      <c r="A174" s="12" t="s">
        <v>367</v>
      </c>
      <c r="B174" s="26" t="s">
        <v>49</v>
      </c>
      <c r="C174" s="8" t="s">
        <v>484</v>
      </c>
      <c r="D174" s="26"/>
      <c r="E174" s="26"/>
      <c r="F174" s="129">
        <f>F175+F182</f>
        <v>191.2</v>
      </c>
      <c r="G174" s="129">
        <f t="shared" ref="G174" si="24">G175+G182</f>
        <v>1439712.2</v>
      </c>
      <c r="H174" s="130">
        <f>H175</f>
        <v>1185053.3999999999</v>
      </c>
    </row>
    <row r="175" spans="1:12" ht="37.5">
      <c r="A175" s="12" t="s">
        <v>91</v>
      </c>
      <c r="B175" s="26" t="s">
        <v>50</v>
      </c>
      <c r="C175" s="8" t="s">
        <v>180</v>
      </c>
      <c r="D175" s="26"/>
      <c r="E175" s="26"/>
      <c r="F175" s="85">
        <f>F176+F178+F182</f>
        <v>191.2</v>
      </c>
      <c r="G175" s="85">
        <f>G176+G178+G182</f>
        <v>1439712.2</v>
      </c>
      <c r="H175" s="86">
        <f>H176+H178+H182</f>
        <v>1185053.3999999999</v>
      </c>
    </row>
    <row r="176" spans="1:12" ht="75">
      <c r="A176" s="12" t="s">
        <v>262</v>
      </c>
      <c r="B176" s="26" t="s">
        <v>51</v>
      </c>
      <c r="C176" s="8" t="s">
        <v>180</v>
      </c>
      <c r="D176" s="26"/>
      <c r="E176" s="26"/>
      <c r="F176" s="85">
        <f>F177</f>
        <v>191.2</v>
      </c>
      <c r="G176" s="85">
        <f t="shared" ref="G176:H176" si="25">G177</f>
        <v>0</v>
      </c>
      <c r="H176" s="86">
        <f t="shared" si="25"/>
        <v>0</v>
      </c>
    </row>
    <row r="177" spans="1:12" s="11" customFormat="1" ht="37.5">
      <c r="A177" s="27" t="s">
        <v>263</v>
      </c>
      <c r="B177" s="8" t="s">
        <v>261</v>
      </c>
      <c r="C177" s="8" t="s">
        <v>11</v>
      </c>
      <c r="D177" s="8" t="s">
        <v>12</v>
      </c>
      <c r="E177" s="8" t="s">
        <v>58</v>
      </c>
      <c r="F177" s="40">
        <v>191.2</v>
      </c>
      <c r="G177" s="40"/>
      <c r="H177" s="88"/>
    </row>
    <row r="178" spans="1:12" ht="37.5">
      <c r="A178" s="12" t="s">
        <v>340</v>
      </c>
      <c r="B178" s="26" t="s">
        <v>341</v>
      </c>
      <c r="C178" s="8" t="s">
        <v>180</v>
      </c>
      <c r="D178" s="8"/>
      <c r="E178" s="8"/>
      <c r="F178" s="40">
        <f>F179+F180+F181</f>
        <v>0</v>
      </c>
      <c r="G178" s="40">
        <f>G179+G180+G181</f>
        <v>1439712.2</v>
      </c>
      <c r="H178" s="88">
        <f>H179+H180+H181</f>
        <v>1185053.3999999999</v>
      </c>
    </row>
    <row r="179" spans="1:12" ht="18.75">
      <c r="A179" s="27" t="s">
        <v>349</v>
      </c>
      <c r="B179" s="8" t="s">
        <v>342</v>
      </c>
      <c r="C179" s="8" t="s">
        <v>148</v>
      </c>
      <c r="D179" s="8" t="s">
        <v>179</v>
      </c>
      <c r="E179" s="8" t="s">
        <v>8</v>
      </c>
      <c r="F179" s="40"/>
      <c r="G179" s="40">
        <v>1028239.6</v>
      </c>
      <c r="H179" s="88">
        <v>1028239.5</v>
      </c>
    </row>
    <row r="180" spans="1:12" s="11" customFormat="1" ht="18.75">
      <c r="A180" s="27" t="s">
        <v>349</v>
      </c>
      <c r="B180" s="8" t="s">
        <v>342</v>
      </c>
      <c r="C180" s="8" t="s">
        <v>148</v>
      </c>
      <c r="D180" s="8" t="s">
        <v>26</v>
      </c>
      <c r="E180" s="8" t="s">
        <v>13</v>
      </c>
      <c r="F180" s="40">
        <v>0</v>
      </c>
      <c r="G180" s="40"/>
      <c r="H180" s="88">
        <v>156813.9</v>
      </c>
    </row>
    <row r="181" spans="1:12" s="11" customFormat="1" ht="18.75">
      <c r="A181" s="27" t="s">
        <v>343</v>
      </c>
      <c r="B181" s="8" t="s">
        <v>342</v>
      </c>
      <c r="C181" s="8" t="s">
        <v>148</v>
      </c>
      <c r="D181" s="8" t="s">
        <v>6</v>
      </c>
      <c r="E181" s="8" t="s">
        <v>86</v>
      </c>
      <c r="F181" s="40"/>
      <c r="G181" s="40">
        <v>411472.6</v>
      </c>
      <c r="H181" s="88"/>
    </row>
    <row r="182" spans="1:12" s="11" customFormat="1" ht="93.75">
      <c r="A182" s="12" t="s">
        <v>266</v>
      </c>
      <c r="B182" s="79" t="s">
        <v>264</v>
      </c>
      <c r="C182" s="8" t="s">
        <v>180</v>
      </c>
      <c r="D182" s="26"/>
      <c r="E182" s="26"/>
      <c r="F182" s="85">
        <f>F183</f>
        <v>0</v>
      </c>
      <c r="G182" s="85">
        <f>G183</f>
        <v>0</v>
      </c>
      <c r="H182" s="86">
        <f>H183</f>
        <v>0</v>
      </c>
    </row>
    <row r="183" spans="1:12" s="11" customFormat="1" ht="48" customHeight="1">
      <c r="A183" s="27" t="s">
        <v>306</v>
      </c>
      <c r="B183" s="28" t="s">
        <v>265</v>
      </c>
      <c r="C183" s="8" t="s">
        <v>148</v>
      </c>
      <c r="D183" s="8" t="s">
        <v>86</v>
      </c>
      <c r="E183" s="8" t="s">
        <v>86</v>
      </c>
      <c r="F183" s="40">
        <v>0</v>
      </c>
      <c r="G183" s="40">
        <v>0</v>
      </c>
      <c r="H183" s="88"/>
      <c r="J183" s="24"/>
      <c r="K183" s="24"/>
      <c r="L183" s="24"/>
    </row>
    <row r="184" spans="1:12" s="11" customFormat="1" ht="73.5" customHeight="1">
      <c r="A184" s="12" t="s">
        <v>475</v>
      </c>
      <c r="B184" s="26" t="s">
        <v>59</v>
      </c>
      <c r="C184" s="8" t="s">
        <v>484</v>
      </c>
      <c r="D184" s="26"/>
      <c r="E184" s="26"/>
      <c r="F184" s="85">
        <f>F185+F220+F292</f>
        <v>333998.10463000002</v>
      </c>
      <c r="G184" s="85">
        <f>G185+G220+G292</f>
        <v>319571.04489999998</v>
      </c>
      <c r="H184" s="85">
        <f>H185+H220+H292</f>
        <v>401588.46150000003</v>
      </c>
      <c r="J184" s="24"/>
      <c r="L184" s="24"/>
    </row>
    <row r="185" spans="1:12" s="11" customFormat="1" ht="40.5" customHeight="1">
      <c r="A185" s="27" t="s">
        <v>153</v>
      </c>
      <c r="B185" s="26" t="s">
        <v>60</v>
      </c>
      <c r="C185" s="8" t="s">
        <v>180</v>
      </c>
      <c r="D185" s="26"/>
      <c r="E185" s="26"/>
      <c r="F185" s="85">
        <f>F186+F190+F192+F194+F197+F201+F203+F212+F219+F215+F217+F205+F210+F208</f>
        <v>67088.964819999994</v>
      </c>
      <c r="G185" s="85">
        <f t="shared" ref="G185:H185" si="26">G186+G190+G192+G194+G197+G201+G203+G212+G219+G215+G217+G199+G205+G210+G208</f>
        <v>39540.699999999997</v>
      </c>
      <c r="H185" s="85">
        <f t="shared" si="26"/>
        <v>41197.899999999994</v>
      </c>
    </row>
    <row r="186" spans="1:12" s="11" customFormat="1" ht="37.5">
      <c r="A186" s="27" t="s">
        <v>66</v>
      </c>
      <c r="B186" s="26" t="s">
        <v>61</v>
      </c>
      <c r="C186" s="8" t="s">
        <v>180</v>
      </c>
      <c r="D186" s="26"/>
      <c r="E186" s="26"/>
      <c r="F186" s="85">
        <f>F187+F188+F189</f>
        <v>10633.216</v>
      </c>
      <c r="G186" s="85">
        <f>G187+G188+G189</f>
        <v>11220</v>
      </c>
      <c r="H186" s="86">
        <f>H187+H188+H189</f>
        <v>11681.3</v>
      </c>
      <c r="J186" s="24"/>
      <c r="K186" s="24"/>
      <c r="L186" s="24"/>
    </row>
    <row r="187" spans="1:12" ht="93.75">
      <c r="A187" s="27" t="s">
        <v>121</v>
      </c>
      <c r="B187" s="8" t="s">
        <v>62</v>
      </c>
      <c r="C187" s="8" t="s">
        <v>180</v>
      </c>
      <c r="D187" s="8" t="s">
        <v>178</v>
      </c>
      <c r="E187" s="8" t="s">
        <v>63</v>
      </c>
      <c r="F187" s="97">
        <v>8121.35</v>
      </c>
      <c r="G187" s="97">
        <v>8537.7999999999993</v>
      </c>
      <c r="H187" s="98">
        <v>8879.4</v>
      </c>
    </row>
    <row r="188" spans="1:12" ht="56.25">
      <c r="A188" s="27" t="s">
        <v>267</v>
      </c>
      <c r="B188" s="8" t="s">
        <v>62</v>
      </c>
      <c r="C188" s="8" t="s">
        <v>181</v>
      </c>
      <c r="D188" s="8" t="s">
        <v>178</v>
      </c>
      <c r="E188" s="8" t="s">
        <v>63</v>
      </c>
      <c r="F188" s="97">
        <v>2508.866</v>
      </c>
      <c r="G188" s="97">
        <v>2679.2</v>
      </c>
      <c r="H188" s="98">
        <v>2798.9</v>
      </c>
    </row>
    <row r="189" spans="1:12" ht="18.75">
      <c r="A189" s="34" t="s">
        <v>376</v>
      </c>
      <c r="B189" s="8" t="s">
        <v>62</v>
      </c>
      <c r="C189" s="8" t="s">
        <v>377</v>
      </c>
      <c r="D189" s="8" t="s">
        <v>378</v>
      </c>
      <c r="E189" s="8" t="s">
        <v>63</v>
      </c>
      <c r="F189" s="97">
        <v>3</v>
      </c>
      <c r="G189" s="97">
        <v>3</v>
      </c>
      <c r="H189" s="98">
        <v>3</v>
      </c>
    </row>
    <row r="190" spans="1:12" ht="112.5">
      <c r="A190" s="50" t="s">
        <v>268</v>
      </c>
      <c r="B190" s="26" t="s">
        <v>64</v>
      </c>
      <c r="C190" s="8" t="s">
        <v>180</v>
      </c>
      <c r="D190" s="26"/>
      <c r="E190" s="26"/>
      <c r="F190" s="85">
        <f>F191</f>
        <v>500</v>
      </c>
      <c r="G190" s="85">
        <f>G191</f>
        <v>500</v>
      </c>
      <c r="H190" s="86">
        <f>H191</f>
        <v>500</v>
      </c>
    </row>
    <row r="191" spans="1:12" ht="112.5">
      <c r="A191" s="50" t="s">
        <v>269</v>
      </c>
      <c r="B191" s="8" t="s">
        <v>65</v>
      </c>
      <c r="C191" s="8" t="s">
        <v>182</v>
      </c>
      <c r="D191" s="8" t="s">
        <v>178</v>
      </c>
      <c r="E191" s="8" t="s">
        <v>6</v>
      </c>
      <c r="F191" s="40">
        <v>500</v>
      </c>
      <c r="G191" s="40">
        <v>500</v>
      </c>
      <c r="H191" s="88">
        <v>500</v>
      </c>
    </row>
    <row r="192" spans="1:12" ht="37.5">
      <c r="A192" s="12" t="s">
        <v>71</v>
      </c>
      <c r="B192" s="26" t="s">
        <v>68</v>
      </c>
      <c r="C192" s="8" t="s">
        <v>180</v>
      </c>
      <c r="D192" s="26"/>
      <c r="E192" s="26"/>
      <c r="F192" s="85">
        <f>F193</f>
        <v>145.30000000000001</v>
      </c>
      <c r="G192" s="85">
        <f>G193</f>
        <v>98.7</v>
      </c>
      <c r="H192" s="86">
        <f>H193</f>
        <v>48.9</v>
      </c>
    </row>
    <row r="193" spans="1:8" ht="43.5" customHeight="1">
      <c r="A193" s="27" t="s">
        <v>72</v>
      </c>
      <c r="B193" s="8" t="s">
        <v>69</v>
      </c>
      <c r="C193" s="8" t="s">
        <v>70</v>
      </c>
      <c r="D193" s="8" t="s">
        <v>18</v>
      </c>
      <c r="E193" s="8" t="s">
        <v>178</v>
      </c>
      <c r="F193" s="97">
        <v>145.30000000000001</v>
      </c>
      <c r="G193" s="97">
        <v>98.7</v>
      </c>
      <c r="H193" s="98">
        <v>48.9</v>
      </c>
    </row>
    <row r="194" spans="1:8" ht="37.5">
      <c r="A194" s="27" t="s">
        <v>75</v>
      </c>
      <c r="B194" s="26" t="s">
        <v>73</v>
      </c>
      <c r="C194" s="8" t="s">
        <v>180</v>
      </c>
      <c r="D194" s="26"/>
      <c r="E194" s="26"/>
      <c r="F194" s="85">
        <f>F195+F196+F199</f>
        <v>43241.5</v>
      </c>
      <c r="G194" s="85">
        <f>G195+G196</f>
        <v>23722</v>
      </c>
      <c r="H194" s="86">
        <f>H195+H196</f>
        <v>24533</v>
      </c>
    </row>
    <row r="195" spans="1:8" ht="37.5">
      <c r="A195" s="27" t="s">
        <v>76</v>
      </c>
      <c r="B195" s="8" t="s">
        <v>142</v>
      </c>
      <c r="C195" s="8" t="s">
        <v>27</v>
      </c>
      <c r="D195" s="8" t="s">
        <v>74</v>
      </c>
      <c r="E195" s="8" t="s">
        <v>178</v>
      </c>
      <c r="F195" s="97">
        <v>9951</v>
      </c>
      <c r="G195" s="97">
        <v>8404</v>
      </c>
      <c r="H195" s="98">
        <v>8650</v>
      </c>
    </row>
    <row r="196" spans="1:8" ht="37.5">
      <c r="A196" s="27" t="s">
        <v>270</v>
      </c>
      <c r="B196" s="8" t="s">
        <v>143</v>
      </c>
      <c r="C196" s="8" t="s">
        <v>27</v>
      </c>
      <c r="D196" s="8" t="s">
        <v>74</v>
      </c>
      <c r="E196" s="8" t="s">
        <v>178</v>
      </c>
      <c r="F196" s="97">
        <v>14819</v>
      </c>
      <c r="G196" s="97">
        <v>15318</v>
      </c>
      <c r="H196" s="98">
        <v>15883</v>
      </c>
    </row>
    <row r="197" spans="1:8" ht="37.5">
      <c r="A197" s="27" t="s">
        <v>78</v>
      </c>
      <c r="B197" s="26" t="s">
        <v>77</v>
      </c>
      <c r="C197" s="8" t="s">
        <v>180</v>
      </c>
      <c r="D197" s="26"/>
      <c r="E197" s="26"/>
      <c r="F197" s="85">
        <f>F198</f>
        <v>0</v>
      </c>
      <c r="G197" s="85">
        <f>G198</f>
        <v>0</v>
      </c>
      <c r="H197" s="86">
        <f>H198</f>
        <v>0</v>
      </c>
    </row>
    <row r="198" spans="1:8" ht="37.5">
      <c r="A198" s="27" t="s">
        <v>79</v>
      </c>
      <c r="B198" s="8" t="s">
        <v>145</v>
      </c>
      <c r="C198" s="8" t="s">
        <v>27</v>
      </c>
      <c r="D198" s="8" t="s">
        <v>74</v>
      </c>
      <c r="E198" s="8" t="s">
        <v>185</v>
      </c>
      <c r="F198" s="105"/>
      <c r="G198" s="40">
        <v>0</v>
      </c>
      <c r="H198" s="88">
        <v>0</v>
      </c>
    </row>
    <row r="199" spans="1:8" ht="51.75">
      <c r="A199" s="48" t="s">
        <v>408</v>
      </c>
      <c r="B199" s="26" t="s">
        <v>60</v>
      </c>
      <c r="C199" s="8" t="s">
        <v>180</v>
      </c>
      <c r="D199" s="8"/>
      <c r="E199" s="8"/>
      <c r="F199" s="105">
        <f>F200</f>
        <v>18471.5</v>
      </c>
      <c r="G199" s="40">
        <f>G200</f>
        <v>0</v>
      </c>
      <c r="H199" s="88">
        <f>H200</f>
        <v>0</v>
      </c>
    </row>
    <row r="200" spans="1:8" ht="18.75">
      <c r="A200" s="34" t="s">
        <v>379</v>
      </c>
      <c r="B200" s="8" t="s">
        <v>409</v>
      </c>
      <c r="C200" s="8" t="s">
        <v>27</v>
      </c>
      <c r="D200" s="8" t="s">
        <v>74</v>
      </c>
      <c r="E200" s="8" t="s">
        <v>58</v>
      </c>
      <c r="F200" s="97">
        <v>18471.5</v>
      </c>
      <c r="G200" s="97">
        <v>0</v>
      </c>
      <c r="H200" s="98">
        <v>0</v>
      </c>
    </row>
    <row r="201" spans="1:8" ht="37.5">
      <c r="A201" s="12" t="s">
        <v>271</v>
      </c>
      <c r="B201" s="26" t="s">
        <v>81</v>
      </c>
      <c r="C201" s="8" t="s">
        <v>180</v>
      </c>
      <c r="D201" s="26"/>
      <c r="E201" s="26"/>
      <c r="F201" s="85">
        <f>F202</f>
        <v>3127.4848200000001</v>
      </c>
      <c r="G201" s="85">
        <f t="shared" ref="G201:H201" si="27">G202</f>
        <v>0</v>
      </c>
      <c r="H201" s="86">
        <f t="shared" si="27"/>
        <v>0</v>
      </c>
    </row>
    <row r="202" spans="1:8" ht="37.5">
      <c r="A202" s="27" t="s">
        <v>272</v>
      </c>
      <c r="B202" s="8" t="s">
        <v>80</v>
      </c>
      <c r="C202" s="8" t="s">
        <v>182</v>
      </c>
      <c r="D202" s="8" t="s">
        <v>178</v>
      </c>
      <c r="E202" s="8" t="s">
        <v>18</v>
      </c>
      <c r="F202" s="97">
        <v>3127.4848200000001</v>
      </c>
      <c r="G202" s="40">
        <v>0</v>
      </c>
      <c r="H202" s="88">
        <v>0</v>
      </c>
    </row>
    <row r="203" spans="1:8" ht="18.75">
      <c r="A203" s="34" t="s">
        <v>410</v>
      </c>
      <c r="B203" s="26" t="s">
        <v>457</v>
      </c>
      <c r="C203" s="8" t="s">
        <v>27</v>
      </c>
      <c r="D203" s="8" t="s">
        <v>74</v>
      </c>
      <c r="E203" s="8" t="s">
        <v>58</v>
      </c>
      <c r="F203" s="106">
        <f>SUM(F204:F207)</f>
        <v>1000</v>
      </c>
      <c r="G203" s="40">
        <f>SUM(G204:G207)</f>
        <v>0</v>
      </c>
      <c r="H203" s="88"/>
    </row>
    <row r="204" spans="1:8" ht="34.5">
      <c r="A204" s="34" t="s">
        <v>411</v>
      </c>
      <c r="B204" s="68" t="s">
        <v>456</v>
      </c>
      <c r="C204" s="8" t="s">
        <v>27</v>
      </c>
      <c r="D204" s="8" t="s">
        <v>74</v>
      </c>
      <c r="E204" s="8" t="s">
        <v>58</v>
      </c>
      <c r="F204" s="97">
        <v>1000</v>
      </c>
      <c r="G204" s="97"/>
      <c r="H204" s="98">
        <v>0</v>
      </c>
    </row>
    <row r="205" spans="1:8" ht="18.75">
      <c r="A205" s="69" t="s">
        <v>412</v>
      </c>
      <c r="B205" s="71" t="s">
        <v>449</v>
      </c>
      <c r="C205" s="65" t="s">
        <v>27</v>
      </c>
      <c r="D205" s="65" t="s">
        <v>13</v>
      </c>
      <c r="E205" s="65" t="s">
        <v>55</v>
      </c>
      <c r="F205" s="107">
        <v>0</v>
      </c>
      <c r="G205" s="107">
        <v>0</v>
      </c>
      <c r="H205" s="108">
        <v>434.7</v>
      </c>
    </row>
    <row r="206" spans="1:8" ht="18.75">
      <c r="A206" s="75" t="s">
        <v>451</v>
      </c>
      <c r="B206" s="71" t="s">
        <v>449</v>
      </c>
      <c r="C206" s="65" t="s">
        <v>27</v>
      </c>
      <c r="D206" s="65" t="s">
        <v>13</v>
      </c>
      <c r="E206" s="65" t="s">
        <v>55</v>
      </c>
      <c r="F206" s="107">
        <v>0</v>
      </c>
      <c r="G206" s="107">
        <v>0</v>
      </c>
      <c r="H206" s="108">
        <v>434.7</v>
      </c>
    </row>
    <row r="207" spans="1:8" ht="18.75">
      <c r="A207" s="72" t="s">
        <v>379</v>
      </c>
      <c r="B207" s="73" t="s">
        <v>369</v>
      </c>
      <c r="C207" s="8" t="s">
        <v>27</v>
      </c>
      <c r="D207" s="8" t="s">
        <v>86</v>
      </c>
      <c r="E207" s="8" t="s">
        <v>86</v>
      </c>
      <c r="F207" s="109">
        <v>0</v>
      </c>
      <c r="G207" s="109">
        <v>0</v>
      </c>
      <c r="H207" s="109">
        <v>0</v>
      </c>
    </row>
    <row r="208" spans="1:8" ht="37.5">
      <c r="A208" s="58" t="s">
        <v>348</v>
      </c>
      <c r="B208" s="26" t="s">
        <v>312</v>
      </c>
      <c r="C208" s="8" t="s">
        <v>485</v>
      </c>
      <c r="D208" s="8"/>
      <c r="E208" s="8"/>
      <c r="F208" s="85">
        <f>F209</f>
        <v>0</v>
      </c>
      <c r="G208" s="85">
        <v>0</v>
      </c>
      <c r="H208" s="86">
        <v>0</v>
      </c>
    </row>
    <row r="209" spans="1:12" ht="37.5">
      <c r="A209" s="27" t="s">
        <v>347</v>
      </c>
      <c r="B209" s="8" t="s">
        <v>454</v>
      </c>
      <c r="C209" s="8" t="s">
        <v>27</v>
      </c>
      <c r="D209" s="8" t="s">
        <v>86</v>
      </c>
      <c r="E209" s="8" t="s">
        <v>86</v>
      </c>
      <c r="F209" s="87"/>
      <c r="G209" s="87">
        <v>0</v>
      </c>
      <c r="H209" s="89">
        <v>0</v>
      </c>
    </row>
    <row r="210" spans="1:12" ht="18.75">
      <c r="A210" s="39" t="s">
        <v>379</v>
      </c>
      <c r="B210" s="40" t="s">
        <v>273</v>
      </c>
      <c r="C210" s="8" t="s">
        <v>485</v>
      </c>
      <c r="D210" s="8" t="s">
        <v>13</v>
      </c>
      <c r="E210" s="8" t="s">
        <v>55</v>
      </c>
      <c r="F210" s="110"/>
      <c r="G210" s="110">
        <v>0</v>
      </c>
      <c r="H210" s="110">
        <v>0</v>
      </c>
    </row>
    <row r="211" spans="1:12" ht="56.25">
      <c r="A211" s="39" t="s">
        <v>443</v>
      </c>
      <c r="B211" s="40" t="s">
        <v>311</v>
      </c>
      <c r="C211" s="8" t="s">
        <v>27</v>
      </c>
      <c r="D211" s="8" t="s">
        <v>13</v>
      </c>
      <c r="E211" s="8" t="s">
        <v>55</v>
      </c>
      <c r="F211" s="110"/>
      <c r="G211" s="110">
        <v>0</v>
      </c>
      <c r="H211" s="110">
        <v>0</v>
      </c>
    </row>
    <row r="212" spans="1:12" ht="75">
      <c r="A212" s="12" t="s">
        <v>333</v>
      </c>
      <c r="B212" s="26" t="s">
        <v>273</v>
      </c>
      <c r="C212" s="8" t="s">
        <v>485</v>
      </c>
      <c r="D212" s="26"/>
      <c r="E212" s="26"/>
      <c r="F212" s="85">
        <f>F213+F214</f>
        <v>6556.2</v>
      </c>
      <c r="G212" s="85">
        <f>G213+G214</f>
        <v>4000</v>
      </c>
      <c r="H212" s="86">
        <f>H213+H214</f>
        <v>4000</v>
      </c>
    </row>
    <row r="213" spans="1:12" ht="37.5">
      <c r="A213" s="27" t="s">
        <v>135</v>
      </c>
      <c r="B213" s="8" t="s">
        <v>274</v>
      </c>
      <c r="C213" s="8" t="s">
        <v>27</v>
      </c>
      <c r="D213" s="8" t="s">
        <v>13</v>
      </c>
      <c r="E213" s="8" t="s">
        <v>8</v>
      </c>
      <c r="F213" s="107">
        <v>4000</v>
      </c>
      <c r="G213" s="107">
        <v>4000</v>
      </c>
      <c r="H213" s="108">
        <v>4000</v>
      </c>
    </row>
    <row r="214" spans="1:12" ht="37.5">
      <c r="A214" s="27" t="s">
        <v>332</v>
      </c>
      <c r="B214" s="51" t="s">
        <v>311</v>
      </c>
      <c r="C214" s="8" t="s">
        <v>27</v>
      </c>
      <c r="D214" s="8" t="s">
        <v>86</v>
      </c>
      <c r="E214" s="8" t="s">
        <v>58</v>
      </c>
      <c r="F214" s="107">
        <v>2556.1999999999998</v>
      </c>
      <c r="G214" s="107"/>
      <c r="H214" s="108"/>
    </row>
    <row r="215" spans="1:12" ht="34.5">
      <c r="A215" s="48" t="s">
        <v>297</v>
      </c>
      <c r="B215" s="52" t="s">
        <v>380</v>
      </c>
      <c r="C215" s="8" t="s">
        <v>485</v>
      </c>
      <c r="D215" s="8"/>
      <c r="E215" s="8"/>
      <c r="F215" s="109">
        <v>0</v>
      </c>
      <c r="G215" s="109">
        <f>G216</f>
        <v>0</v>
      </c>
      <c r="H215" s="109">
        <f>H216</f>
        <v>0</v>
      </c>
    </row>
    <row r="216" spans="1:12" ht="18.75">
      <c r="A216" s="34" t="s">
        <v>379</v>
      </c>
      <c r="B216" s="53" t="s">
        <v>381</v>
      </c>
      <c r="C216" s="54" t="s">
        <v>27</v>
      </c>
      <c r="D216" s="8" t="s">
        <v>86</v>
      </c>
      <c r="E216" s="8" t="s">
        <v>185</v>
      </c>
      <c r="F216" s="111">
        <v>0</v>
      </c>
      <c r="G216" s="111">
        <v>0</v>
      </c>
      <c r="H216" s="112">
        <v>0</v>
      </c>
    </row>
    <row r="217" spans="1:12" ht="37.5">
      <c r="A217" s="12" t="s">
        <v>88</v>
      </c>
      <c r="B217" s="55" t="s">
        <v>89</v>
      </c>
      <c r="C217" s="8" t="s">
        <v>485</v>
      </c>
      <c r="D217" s="26"/>
      <c r="E217" s="26"/>
      <c r="F217" s="85">
        <f>F218</f>
        <v>1853.9639999999999</v>
      </c>
      <c r="G217" s="85">
        <f t="shared" ref="G217:H217" si="28">G218</f>
        <v>0</v>
      </c>
      <c r="H217" s="86">
        <f t="shared" si="28"/>
        <v>0</v>
      </c>
    </row>
    <row r="218" spans="1:12" ht="36" customHeight="1">
      <c r="A218" s="27" t="s">
        <v>275</v>
      </c>
      <c r="B218" s="8" t="s">
        <v>90</v>
      </c>
      <c r="C218" s="8" t="s">
        <v>27</v>
      </c>
      <c r="D218" s="8" t="s">
        <v>13</v>
      </c>
      <c r="E218" s="8" t="s">
        <v>55</v>
      </c>
      <c r="F218" s="40">
        <f>1853.964</f>
        <v>1853.9639999999999</v>
      </c>
      <c r="G218" s="40">
        <v>0</v>
      </c>
      <c r="H218" s="88">
        <v>0</v>
      </c>
    </row>
    <row r="219" spans="1:12" ht="36" customHeight="1">
      <c r="A219" s="42" t="s">
        <v>336</v>
      </c>
      <c r="B219" s="70" t="s">
        <v>452</v>
      </c>
      <c r="C219" s="60" t="s">
        <v>27</v>
      </c>
      <c r="D219" s="60" t="s">
        <v>13</v>
      </c>
      <c r="E219" s="60" t="s">
        <v>55</v>
      </c>
      <c r="F219" s="40">
        <v>31.3</v>
      </c>
      <c r="G219" s="40">
        <v>0</v>
      </c>
      <c r="H219" s="88">
        <v>0</v>
      </c>
    </row>
    <row r="220" spans="1:12" ht="36" customHeight="1">
      <c r="A220" s="49" t="s">
        <v>84</v>
      </c>
      <c r="B220" s="26" t="s">
        <v>82</v>
      </c>
      <c r="C220" s="8" t="s">
        <v>181</v>
      </c>
      <c r="D220" s="8"/>
      <c r="E220" s="8"/>
      <c r="F220" s="85">
        <f>F221+F233+F251+F253+F255+F258+F260+F262+F264+F266+F268+F270+F272+F274+F278+F276+F239+F242+F249+F288+F281-6541.9+1026.54</f>
        <v>217584.31853999998</v>
      </c>
      <c r="G220" s="85">
        <f t="shared" ref="G220:H220" si="29">G221+G233+G251+G253+G255+G258+G260+G262+G264+G266+G268+G270+G272+G274+G278+G276+G239+G242+G249+G288+G281</f>
        <v>161495.27563000002</v>
      </c>
      <c r="H220" s="85">
        <f t="shared" si="29"/>
        <v>290327.39223</v>
      </c>
      <c r="J220" s="22"/>
      <c r="K220" s="22"/>
      <c r="L220" s="22"/>
    </row>
    <row r="221" spans="1:12" ht="44.25" customHeight="1">
      <c r="A221" s="12" t="s">
        <v>299</v>
      </c>
      <c r="B221" s="26" t="s">
        <v>83</v>
      </c>
      <c r="C221" s="8"/>
      <c r="D221" s="26"/>
      <c r="E221" s="26"/>
      <c r="F221" s="85">
        <f>SUM(F222:F232)</f>
        <v>55457.47</v>
      </c>
      <c r="G221" s="85">
        <f t="shared" ref="G221:H221" si="30">SUM(G222:G232)</f>
        <v>57737.380000000005</v>
      </c>
      <c r="H221" s="85">
        <f t="shared" si="30"/>
        <v>59828.160000000003</v>
      </c>
    </row>
    <row r="222" spans="1:12" s="11" customFormat="1" ht="93.75">
      <c r="A222" s="27" t="s">
        <v>120</v>
      </c>
      <c r="B222" s="8" t="s">
        <v>85</v>
      </c>
      <c r="C222" s="8" t="s">
        <v>180</v>
      </c>
      <c r="D222" s="8" t="s">
        <v>178</v>
      </c>
      <c r="E222" s="8" t="s">
        <v>18</v>
      </c>
      <c r="F222" s="87">
        <v>22060.799999999999</v>
      </c>
      <c r="G222" s="87">
        <v>23190.2</v>
      </c>
      <c r="H222" s="89">
        <v>24115.3</v>
      </c>
    </row>
    <row r="223" spans="1:12" ht="56.25">
      <c r="A223" s="56" t="s">
        <v>300</v>
      </c>
      <c r="B223" s="8" t="s">
        <v>85</v>
      </c>
      <c r="C223" s="8" t="s">
        <v>181</v>
      </c>
      <c r="D223" s="8" t="s">
        <v>178</v>
      </c>
      <c r="E223" s="8" t="s">
        <v>18</v>
      </c>
      <c r="F223" s="97">
        <v>5028</v>
      </c>
      <c r="G223" s="97">
        <v>5128</v>
      </c>
      <c r="H223" s="98">
        <v>5228</v>
      </c>
    </row>
    <row r="224" spans="1:12" ht="18.75">
      <c r="A224" s="34" t="s">
        <v>376</v>
      </c>
      <c r="B224" s="8" t="s">
        <v>85</v>
      </c>
      <c r="C224" s="8" t="s">
        <v>11</v>
      </c>
      <c r="D224" s="8" t="s">
        <v>178</v>
      </c>
      <c r="E224" s="8" t="s">
        <v>18</v>
      </c>
      <c r="F224" s="97">
        <v>0</v>
      </c>
      <c r="G224" s="97">
        <v>0</v>
      </c>
      <c r="H224" s="98">
        <v>0</v>
      </c>
      <c r="J224" s="17"/>
      <c r="K224" s="17"/>
      <c r="L224" s="17"/>
    </row>
    <row r="225" spans="1:8" ht="93.75">
      <c r="A225" s="27" t="s">
        <v>120</v>
      </c>
      <c r="B225" s="8" t="s">
        <v>345</v>
      </c>
      <c r="C225" s="8" t="s">
        <v>180</v>
      </c>
      <c r="D225" s="8" t="s">
        <v>178</v>
      </c>
      <c r="E225" s="8" t="s">
        <v>18</v>
      </c>
      <c r="F225" s="87">
        <v>7521.9</v>
      </c>
      <c r="G225" s="87">
        <v>7907</v>
      </c>
      <c r="H225" s="89">
        <v>8222.2000000000007</v>
      </c>
    </row>
    <row r="226" spans="1:8" s="11" customFormat="1" ht="56.25">
      <c r="A226" s="56" t="s">
        <v>300</v>
      </c>
      <c r="B226" s="8" t="s">
        <v>345</v>
      </c>
      <c r="C226" s="8" t="s">
        <v>181</v>
      </c>
      <c r="D226" s="8" t="s">
        <v>178</v>
      </c>
      <c r="E226" s="8" t="s">
        <v>18</v>
      </c>
      <c r="F226" s="97">
        <v>1107.97</v>
      </c>
      <c r="G226" s="97">
        <v>1156.5999999999999</v>
      </c>
      <c r="H226" s="98">
        <v>1209.7</v>
      </c>
    </row>
    <row r="227" spans="1:8" s="11" customFormat="1" ht="37.5">
      <c r="A227" s="39" t="s">
        <v>299</v>
      </c>
      <c r="B227" s="40" t="s">
        <v>83</v>
      </c>
      <c r="C227" s="8"/>
      <c r="D227" s="40" t="s">
        <v>178</v>
      </c>
      <c r="E227" s="40" t="s">
        <v>18</v>
      </c>
      <c r="F227" s="40">
        <f>F228+F229</f>
        <v>5483.96</v>
      </c>
      <c r="G227" s="40">
        <f>G228+G229</f>
        <v>5586.84</v>
      </c>
      <c r="H227" s="40">
        <f>H228+H229</f>
        <v>5766.43</v>
      </c>
    </row>
    <row r="228" spans="1:8" s="11" customFormat="1" ht="93.75">
      <c r="A228" s="39" t="s">
        <v>120</v>
      </c>
      <c r="B228" s="40" t="s">
        <v>499</v>
      </c>
      <c r="C228" s="8">
        <v>100</v>
      </c>
      <c r="D228" s="40" t="s">
        <v>178</v>
      </c>
      <c r="E228" s="40" t="s">
        <v>18</v>
      </c>
      <c r="F228" s="40">
        <v>4354.8</v>
      </c>
      <c r="G228" s="40">
        <v>4570.68</v>
      </c>
      <c r="H228" s="88">
        <v>4755.2700000000004</v>
      </c>
    </row>
    <row r="229" spans="1:8" s="11" customFormat="1" ht="75">
      <c r="A229" s="39" t="s">
        <v>498</v>
      </c>
      <c r="B229" s="40" t="s">
        <v>499</v>
      </c>
      <c r="C229" s="40" t="s">
        <v>181</v>
      </c>
      <c r="D229" s="40" t="s">
        <v>178</v>
      </c>
      <c r="E229" s="40" t="s">
        <v>18</v>
      </c>
      <c r="F229" s="40">
        <v>1129.1600000000001</v>
      </c>
      <c r="G229" s="40">
        <v>1016.16</v>
      </c>
      <c r="H229" s="88">
        <v>1011.16</v>
      </c>
    </row>
    <row r="230" spans="1:8" s="11" customFormat="1" ht="93.75">
      <c r="A230" s="27" t="s">
        <v>120</v>
      </c>
      <c r="B230" s="8" t="s">
        <v>85</v>
      </c>
      <c r="C230" s="8" t="s">
        <v>180</v>
      </c>
      <c r="D230" s="8" t="s">
        <v>13</v>
      </c>
      <c r="E230" s="8" t="s">
        <v>86</v>
      </c>
      <c r="F230" s="87">
        <v>7652.7</v>
      </c>
      <c r="G230" s="87">
        <v>8034</v>
      </c>
      <c r="H230" s="89">
        <v>8344.9</v>
      </c>
    </row>
    <row r="231" spans="1:8" s="11" customFormat="1" ht="56.25">
      <c r="A231" s="27" t="s">
        <v>300</v>
      </c>
      <c r="B231" s="8" t="s">
        <v>85</v>
      </c>
      <c r="C231" s="8" t="s">
        <v>181</v>
      </c>
      <c r="D231" s="8" t="s">
        <v>13</v>
      </c>
      <c r="E231" s="8" t="s">
        <v>86</v>
      </c>
      <c r="F231" s="87">
        <v>1098.28</v>
      </c>
      <c r="G231" s="87">
        <v>1128</v>
      </c>
      <c r="H231" s="89">
        <v>1155.3</v>
      </c>
    </row>
    <row r="232" spans="1:8" s="11" customFormat="1" ht="37.5">
      <c r="A232" s="27" t="s">
        <v>87</v>
      </c>
      <c r="B232" s="8" t="s">
        <v>85</v>
      </c>
      <c r="C232" s="8" t="s">
        <v>182</v>
      </c>
      <c r="D232" s="8" t="s">
        <v>13</v>
      </c>
      <c r="E232" s="8" t="s">
        <v>86</v>
      </c>
      <c r="F232" s="107">
        <v>19.899999999999999</v>
      </c>
      <c r="G232" s="107">
        <v>19.899999999999999</v>
      </c>
      <c r="H232" s="108">
        <v>19.899999999999999</v>
      </c>
    </row>
    <row r="233" spans="1:8" s="11" customFormat="1" ht="37.5">
      <c r="A233" s="27" t="s">
        <v>276</v>
      </c>
      <c r="B233" s="26" t="s">
        <v>92</v>
      </c>
      <c r="C233" s="8" t="s">
        <v>181</v>
      </c>
      <c r="D233" s="26"/>
      <c r="E233" s="26"/>
      <c r="F233" s="85">
        <f>F234+F236+F237+F238</f>
        <v>34844.756999999998</v>
      </c>
      <c r="G233" s="85">
        <f t="shared" ref="G233:H233" si="31">G234+G236+G237+G238</f>
        <v>37560.800000000003</v>
      </c>
      <c r="H233" s="85">
        <f t="shared" si="31"/>
        <v>38942.699999999997</v>
      </c>
    </row>
    <row r="234" spans="1:8" s="11" customFormat="1" ht="93.75">
      <c r="A234" s="27" t="s">
        <v>121</v>
      </c>
      <c r="B234" s="8" t="s">
        <v>93</v>
      </c>
      <c r="C234" s="8" t="s">
        <v>180</v>
      </c>
      <c r="D234" s="8" t="s">
        <v>178</v>
      </c>
      <c r="E234" s="57" t="s">
        <v>58</v>
      </c>
      <c r="F234" s="131">
        <v>83.387</v>
      </c>
      <c r="G234" s="131">
        <v>87.7</v>
      </c>
      <c r="H234" s="132">
        <v>91.2</v>
      </c>
    </row>
    <row r="235" spans="1:8" s="11" customFormat="1" ht="56.25">
      <c r="A235" s="27" t="s">
        <v>277</v>
      </c>
      <c r="B235" s="8" t="s">
        <v>93</v>
      </c>
      <c r="C235" s="8" t="s">
        <v>181</v>
      </c>
      <c r="D235" s="8" t="s">
        <v>178</v>
      </c>
      <c r="E235" s="8" t="s">
        <v>58</v>
      </c>
      <c r="F235" s="87">
        <v>0</v>
      </c>
      <c r="G235" s="87">
        <v>0</v>
      </c>
      <c r="H235" s="89">
        <v>0</v>
      </c>
    </row>
    <row r="236" spans="1:8" s="11" customFormat="1" ht="93.75">
      <c r="A236" s="27" t="s">
        <v>121</v>
      </c>
      <c r="B236" s="8" t="s">
        <v>93</v>
      </c>
      <c r="C236" s="8" t="s">
        <v>180</v>
      </c>
      <c r="D236" s="8" t="s">
        <v>178</v>
      </c>
      <c r="E236" s="8" t="s">
        <v>13</v>
      </c>
      <c r="F236" s="87">
        <v>29158.57</v>
      </c>
      <c r="G236" s="87">
        <v>31723</v>
      </c>
      <c r="H236" s="89">
        <v>32972.9</v>
      </c>
    </row>
    <row r="237" spans="1:8" s="11" customFormat="1" ht="56.25">
      <c r="A237" s="27" t="s">
        <v>277</v>
      </c>
      <c r="B237" s="8" t="s">
        <v>93</v>
      </c>
      <c r="C237" s="8" t="s">
        <v>181</v>
      </c>
      <c r="D237" s="8" t="s">
        <v>178</v>
      </c>
      <c r="E237" s="8" t="s">
        <v>13</v>
      </c>
      <c r="F237" s="87">
        <v>5538.3</v>
      </c>
      <c r="G237" s="87">
        <v>5685.6</v>
      </c>
      <c r="H237" s="89">
        <v>5814.1</v>
      </c>
    </row>
    <row r="238" spans="1:8" s="11" customFormat="1" ht="37.5">
      <c r="A238" s="27" t="s">
        <v>94</v>
      </c>
      <c r="B238" s="8" t="s">
        <v>93</v>
      </c>
      <c r="C238" s="8" t="s">
        <v>182</v>
      </c>
      <c r="D238" s="8" t="s">
        <v>178</v>
      </c>
      <c r="E238" s="8" t="s">
        <v>13</v>
      </c>
      <c r="F238" s="97">
        <v>64.5</v>
      </c>
      <c r="G238" s="97">
        <v>64.5</v>
      </c>
      <c r="H238" s="98">
        <v>64.5</v>
      </c>
    </row>
    <row r="239" spans="1:8" s="11" customFormat="1" ht="18.75">
      <c r="A239" s="12" t="s">
        <v>418</v>
      </c>
      <c r="B239" s="8" t="s">
        <v>82</v>
      </c>
      <c r="C239" s="8" t="s">
        <v>181</v>
      </c>
      <c r="D239" s="8" t="s">
        <v>178</v>
      </c>
      <c r="E239" s="8" t="s">
        <v>86</v>
      </c>
      <c r="F239" s="87">
        <v>12</v>
      </c>
      <c r="G239" s="87">
        <v>0</v>
      </c>
      <c r="H239" s="89">
        <v>0</v>
      </c>
    </row>
    <row r="240" spans="1:8" s="11" customFormat="1" ht="75">
      <c r="A240" s="27" t="s">
        <v>420</v>
      </c>
      <c r="B240" s="8" t="s">
        <v>419</v>
      </c>
      <c r="C240" s="8" t="s">
        <v>486</v>
      </c>
      <c r="D240" s="8" t="s">
        <v>178</v>
      </c>
      <c r="E240" s="8" t="s">
        <v>86</v>
      </c>
      <c r="F240" s="87">
        <v>12</v>
      </c>
      <c r="G240" s="87">
        <v>0</v>
      </c>
      <c r="H240" s="89">
        <v>0</v>
      </c>
    </row>
    <row r="241" spans="1:8" s="11" customFormat="1" ht="93.75">
      <c r="A241" s="27" t="s">
        <v>421</v>
      </c>
      <c r="B241" s="8" t="s">
        <v>422</v>
      </c>
      <c r="C241" s="8" t="s">
        <v>181</v>
      </c>
      <c r="D241" s="8" t="s">
        <v>178</v>
      </c>
      <c r="E241" s="8" t="s">
        <v>86</v>
      </c>
      <c r="F241" s="87">
        <v>12</v>
      </c>
      <c r="G241" s="87">
        <v>0</v>
      </c>
      <c r="H241" s="89">
        <v>0</v>
      </c>
    </row>
    <row r="242" spans="1:8" s="11" customFormat="1" ht="37.5">
      <c r="A242" s="27" t="s">
        <v>423</v>
      </c>
      <c r="B242" s="8" t="s">
        <v>82</v>
      </c>
      <c r="C242" s="8" t="s">
        <v>181</v>
      </c>
      <c r="D242" s="8" t="s">
        <v>178</v>
      </c>
      <c r="E242" s="8" t="s">
        <v>63</v>
      </c>
      <c r="F242" s="87">
        <f>F243</f>
        <v>1003.36</v>
      </c>
      <c r="G242" s="87">
        <f t="shared" ref="G242:H242" si="32">G243</f>
        <v>1054.3</v>
      </c>
      <c r="H242" s="87">
        <f t="shared" si="32"/>
        <v>1096.0999999999999</v>
      </c>
    </row>
    <row r="243" spans="1:8" s="11" customFormat="1" ht="37.5">
      <c r="A243" s="27" t="s">
        <v>424</v>
      </c>
      <c r="B243" s="8" t="s">
        <v>83</v>
      </c>
      <c r="C243" s="8" t="s">
        <v>181</v>
      </c>
      <c r="D243" s="8" t="s">
        <v>178</v>
      </c>
      <c r="E243" s="8" t="s">
        <v>63</v>
      </c>
      <c r="F243" s="87">
        <f>F244+F246</f>
        <v>1003.36</v>
      </c>
      <c r="G243" s="87">
        <f t="shared" ref="G243:H243" si="33">G244+G246</f>
        <v>1054.3</v>
      </c>
      <c r="H243" s="87">
        <f t="shared" si="33"/>
        <v>1096.0999999999999</v>
      </c>
    </row>
    <row r="244" spans="1:8" s="11" customFormat="1" ht="37.5">
      <c r="A244" s="27" t="s">
        <v>425</v>
      </c>
      <c r="B244" s="8" t="s">
        <v>426</v>
      </c>
      <c r="C244" s="8" t="s">
        <v>181</v>
      </c>
      <c r="D244" s="8" t="s">
        <v>178</v>
      </c>
      <c r="E244" s="8" t="s">
        <v>63</v>
      </c>
      <c r="F244" s="87">
        <f>F245</f>
        <v>0</v>
      </c>
      <c r="G244" s="87">
        <f t="shared" ref="G244:H244" si="34">G245</f>
        <v>0</v>
      </c>
      <c r="H244" s="87">
        <f t="shared" si="34"/>
        <v>0</v>
      </c>
    </row>
    <row r="245" spans="1:8" s="11" customFormat="1" ht="112.5">
      <c r="A245" s="39" t="s">
        <v>427</v>
      </c>
      <c r="B245" s="8" t="s">
        <v>426</v>
      </c>
      <c r="C245" s="8" t="s">
        <v>180</v>
      </c>
      <c r="D245" s="8" t="s">
        <v>178</v>
      </c>
      <c r="E245" s="8" t="s">
        <v>63</v>
      </c>
      <c r="F245" s="87"/>
      <c r="G245" s="87"/>
      <c r="H245" s="89"/>
    </row>
    <row r="246" spans="1:8" s="11" customFormat="1" ht="37.5">
      <c r="A246" s="39" t="s">
        <v>428</v>
      </c>
      <c r="B246" s="40" t="s">
        <v>83</v>
      </c>
      <c r="C246" s="8" t="s">
        <v>181</v>
      </c>
      <c r="D246" s="8" t="s">
        <v>178</v>
      </c>
      <c r="E246" s="8" t="s">
        <v>63</v>
      </c>
      <c r="F246" s="87">
        <f>F247+F248</f>
        <v>1003.36</v>
      </c>
      <c r="G246" s="87">
        <f t="shared" ref="G246:H246" si="35">G247+G248</f>
        <v>1054.3</v>
      </c>
      <c r="H246" s="87">
        <f t="shared" si="35"/>
        <v>1096.0999999999999</v>
      </c>
    </row>
    <row r="247" spans="1:8" s="11" customFormat="1" ht="93.75">
      <c r="A247" s="39" t="s">
        <v>121</v>
      </c>
      <c r="B247" s="40" t="s">
        <v>62</v>
      </c>
      <c r="C247" s="8" t="s">
        <v>180</v>
      </c>
      <c r="D247" s="8" t="s">
        <v>178</v>
      </c>
      <c r="E247" s="8" t="s">
        <v>63</v>
      </c>
      <c r="F247" s="87">
        <v>993.36</v>
      </c>
      <c r="G247" s="87">
        <v>1044.3</v>
      </c>
      <c r="H247" s="89">
        <v>1086.0999999999999</v>
      </c>
    </row>
    <row r="248" spans="1:8" s="11" customFormat="1" ht="56.25">
      <c r="A248" s="39" t="s">
        <v>429</v>
      </c>
      <c r="B248" s="40" t="s">
        <v>442</v>
      </c>
      <c r="C248" s="8" t="s">
        <v>181</v>
      </c>
      <c r="D248" s="8" t="s">
        <v>178</v>
      </c>
      <c r="E248" s="8" t="s">
        <v>63</v>
      </c>
      <c r="F248" s="87">
        <v>10</v>
      </c>
      <c r="G248" s="87">
        <v>10</v>
      </c>
      <c r="H248" s="89">
        <v>10</v>
      </c>
    </row>
    <row r="249" spans="1:8" ht="93.75">
      <c r="A249" s="27" t="s">
        <v>121</v>
      </c>
      <c r="B249" s="8" t="s">
        <v>93</v>
      </c>
      <c r="C249" s="8" t="s">
        <v>180</v>
      </c>
      <c r="D249" s="8" t="s">
        <v>178</v>
      </c>
      <c r="E249" s="8" t="s">
        <v>18</v>
      </c>
      <c r="F249" s="87">
        <v>2647.33</v>
      </c>
      <c r="G249" s="87">
        <v>2779.6</v>
      </c>
      <c r="H249" s="89">
        <v>2325.6999999999998</v>
      </c>
    </row>
    <row r="250" spans="1:8" ht="112.5">
      <c r="A250" s="27" t="s">
        <v>122</v>
      </c>
      <c r="B250" s="8" t="s">
        <v>382</v>
      </c>
      <c r="C250" s="8" t="s">
        <v>180</v>
      </c>
      <c r="D250" s="8" t="s">
        <v>178</v>
      </c>
      <c r="E250" s="8" t="s">
        <v>58</v>
      </c>
      <c r="F250" s="87">
        <v>0</v>
      </c>
      <c r="G250" s="87">
        <v>0</v>
      </c>
      <c r="H250" s="89">
        <v>0</v>
      </c>
    </row>
    <row r="251" spans="1:8" ht="37.5">
      <c r="A251" s="12" t="s">
        <v>417</v>
      </c>
      <c r="B251" s="26" t="s">
        <v>95</v>
      </c>
      <c r="C251" s="8"/>
      <c r="D251" s="26"/>
      <c r="E251" s="26"/>
      <c r="F251" s="85">
        <f>F252</f>
        <v>2952</v>
      </c>
      <c r="G251" s="85">
        <f t="shared" ref="G251:H251" si="36">G252</f>
        <v>3056.1</v>
      </c>
      <c r="H251" s="86">
        <f t="shared" si="36"/>
        <v>3178.4</v>
      </c>
    </row>
    <row r="252" spans="1:8" ht="93.75">
      <c r="A252" s="27" t="s">
        <v>416</v>
      </c>
      <c r="B252" s="8" t="s">
        <v>96</v>
      </c>
      <c r="C252" s="8" t="s">
        <v>180</v>
      </c>
      <c r="D252" s="8" t="s">
        <v>178</v>
      </c>
      <c r="E252" s="8" t="s">
        <v>185</v>
      </c>
      <c r="F252" s="40">
        <v>2952</v>
      </c>
      <c r="G252" s="40">
        <v>3056.1</v>
      </c>
      <c r="H252" s="88">
        <v>3178.4</v>
      </c>
    </row>
    <row r="253" spans="1:8" ht="56.25">
      <c r="A253" s="12" t="s">
        <v>278</v>
      </c>
      <c r="B253" s="26" t="s">
        <v>97</v>
      </c>
      <c r="C253" s="8"/>
      <c r="D253" s="26"/>
      <c r="E253" s="26"/>
      <c r="F253" s="85">
        <f>F254</f>
        <v>485</v>
      </c>
      <c r="G253" s="85">
        <f t="shared" ref="G253:H253" si="37">G254</f>
        <v>508</v>
      </c>
      <c r="H253" s="86">
        <f t="shared" si="37"/>
        <v>526</v>
      </c>
    </row>
    <row r="254" spans="1:8" ht="131.25">
      <c r="A254" s="27" t="s">
        <v>279</v>
      </c>
      <c r="B254" s="8" t="s">
        <v>98</v>
      </c>
      <c r="C254" s="8" t="s">
        <v>180</v>
      </c>
      <c r="D254" s="8" t="s">
        <v>178</v>
      </c>
      <c r="E254" s="8" t="s">
        <v>18</v>
      </c>
      <c r="F254" s="87">
        <v>485</v>
      </c>
      <c r="G254" s="87">
        <v>508</v>
      </c>
      <c r="H254" s="89">
        <v>526</v>
      </c>
    </row>
    <row r="255" spans="1:8" ht="75">
      <c r="A255" s="12" t="s">
        <v>280</v>
      </c>
      <c r="B255" s="26" t="s">
        <v>99</v>
      </c>
      <c r="C255" s="8"/>
      <c r="D255" s="26"/>
      <c r="E255" s="26"/>
      <c r="F255" s="85">
        <f>F256+F257</f>
        <v>583</v>
      </c>
      <c r="G255" s="85">
        <f>G256+G257</f>
        <v>619</v>
      </c>
      <c r="H255" s="86">
        <f>H256+H257</f>
        <v>642</v>
      </c>
    </row>
    <row r="256" spans="1:8" ht="131.25">
      <c r="A256" s="27" t="s">
        <v>281</v>
      </c>
      <c r="B256" s="8" t="s">
        <v>100</v>
      </c>
      <c r="C256" s="8" t="s">
        <v>180</v>
      </c>
      <c r="D256" s="8" t="s">
        <v>178</v>
      </c>
      <c r="E256" s="8" t="s">
        <v>18</v>
      </c>
      <c r="F256" s="87">
        <v>514.5</v>
      </c>
      <c r="G256" s="87">
        <v>540.5</v>
      </c>
      <c r="H256" s="89">
        <v>562.20000000000005</v>
      </c>
    </row>
    <row r="257" spans="1:8" s="11" customFormat="1" ht="93.75">
      <c r="A257" s="27" t="s">
        <v>282</v>
      </c>
      <c r="B257" s="8" t="s">
        <v>100</v>
      </c>
      <c r="C257" s="8" t="s">
        <v>181</v>
      </c>
      <c r="D257" s="8" t="s">
        <v>178</v>
      </c>
      <c r="E257" s="8" t="s">
        <v>18</v>
      </c>
      <c r="F257" s="87">
        <v>68.5</v>
      </c>
      <c r="G257" s="87">
        <v>78.5</v>
      </c>
      <c r="H257" s="89">
        <v>79.8</v>
      </c>
    </row>
    <row r="258" spans="1:8" ht="56.25">
      <c r="A258" s="12" t="s">
        <v>283</v>
      </c>
      <c r="B258" s="26" t="s">
        <v>101</v>
      </c>
      <c r="C258" s="8"/>
      <c r="D258" s="26"/>
      <c r="E258" s="26"/>
      <c r="F258" s="85">
        <f>F259</f>
        <v>448</v>
      </c>
      <c r="G258" s="85">
        <f t="shared" ref="G258:H258" si="38">G259</f>
        <v>473</v>
      </c>
      <c r="H258" s="86">
        <f t="shared" si="38"/>
        <v>492</v>
      </c>
    </row>
    <row r="259" spans="1:8" s="11" customFormat="1" ht="112.5">
      <c r="A259" s="27" t="s">
        <v>123</v>
      </c>
      <c r="B259" s="8" t="s">
        <v>102</v>
      </c>
      <c r="C259" s="8" t="s">
        <v>180</v>
      </c>
      <c r="D259" s="8" t="s">
        <v>178</v>
      </c>
      <c r="E259" s="8" t="s">
        <v>18</v>
      </c>
      <c r="F259" s="87">
        <v>448</v>
      </c>
      <c r="G259" s="87">
        <v>473</v>
      </c>
      <c r="H259" s="89">
        <v>492</v>
      </c>
    </row>
    <row r="260" spans="1:8" ht="37.5">
      <c r="A260" s="12" t="s">
        <v>105</v>
      </c>
      <c r="B260" s="26" t="s">
        <v>104</v>
      </c>
      <c r="C260" s="8"/>
      <c r="D260" s="26"/>
      <c r="E260" s="26"/>
      <c r="F260" s="85">
        <f>F261</f>
        <v>30237.96154</v>
      </c>
      <c r="G260" s="85">
        <f>G261</f>
        <v>25747.695629999998</v>
      </c>
      <c r="H260" s="86">
        <f>H261</f>
        <v>26340.83223</v>
      </c>
    </row>
    <row r="261" spans="1:8" s="11" customFormat="1" ht="37.5">
      <c r="A261" s="27" t="s">
        <v>284</v>
      </c>
      <c r="B261" s="8" t="s">
        <v>344</v>
      </c>
      <c r="C261" s="8" t="s">
        <v>11</v>
      </c>
      <c r="D261" s="8" t="s">
        <v>12</v>
      </c>
      <c r="E261" s="8" t="s">
        <v>13</v>
      </c>
      <c r="F261" s="40">
        <v>30237.96154</v>
      </c>
      <c r="G261" s="40">
        <v>25747.695629999998</v>
      </c>
      <c r="H261" s="88">
        <v>26340.83223</v>
      </c>
    </row>
    <row r="262" spans="1:8" ht="37.5">
      <c r="A262" s="12" t="s">
        <v>108</v>
      </c>
      <c r="B262" s="26" t="s">
        <v>106</v>
      </c>
      <c r="C262" s="8"/>
      <c r="D262" s="26"/>
      <c r="E262" s="26"/>
      <c r="F262" s="85">
        <f>F263</f>
        <v>5705.4</v>
      </c>
      <c r="G262" s="85">
        <f>G263</f>
        <v>5762.4</v>
      </c>
      <c r="H262" s="86">
        <f>H263</f>
        <v>5820.1</v>
      </c>
    </row>
    <row r="263" spans="1:8" ht="37.5">
      <c r="A263" s="27" t="s">
        <v>109</v>
      </c>
      <c r="B263" s="8" t="s">
        <v>107</v>
      </c>
      <c r="C263" s="8" t="s">
        <v>11</v>
      </c>
      <c r="D263" s="8" t="s">
        <v>12</v>
      </c>
      <c r="E263" s="8" t="s">
        <v>178</v>
      </c>
      <c r="F263" s="40">
        <v>5705.4</v>
      </c>
      <c r="G263" s="40">
        <v>5762.4</v>
      </c>
      <c r="H263" s="88">
        <v>5820.1</v>
      </c>
    </row>
    <row r="264" spans="1:8" s="11" customFormat="1" ht="47.25" customHeight="1">
      <c r="A264" s="48" t="s">
        <v>384</v>
      </c>
      <c r="B264" s="26" t="s">
        <v>383</v>
      </c>
      <c r="C264" s="8"/>
      <c r="D264" s="8"/>
      <c r="E264" s="8"/>
      <c r="F264" s="85">
        <f>F265</f>
        <v>1987.3</v>
      </c>
      <c r="G264" s="85">
        <f>G265</f>
        <v>1987.3</v>
      </c>
      <c r="H264" s="86">
        <f>H265</f>
        <v>1987.3</v>
      </c>
    </row>
    <row r="265" spans="1:8" ht="36.75" customHeight="1">
      <c r="A265" s="34" t="s">
        <v>376</v>
      </c>
      <c r="B265" s="8" t="s">
        <v>385</v>
      </c>
      <c r="C265" s="8" t="s">
        <v>11</v>
      </c>
      <c r="D265" s="8" t="s">
        <v>12</v>
      </c>
      <c r="E265" s="8" t="s">
        <v>58</v>
      </c>
      <c r="F265" s="97">
        <v>1987.3</v>
      </c>
      <c r="G265" s="97">
        <v>1987.3</v>
      </c>
      <c r="H265" s="98">
        <v>1987.3</v>
      </c>
    </row>
    <row r="266" spans="1:8" ht="37.5">
      <c r="A266" s="12" t="s">
        <v>124</v>
      </c>
      <c r="B266" s="26" t="s">
        <v>110</v>
      </c>
      <c r="C266" s="8"/>
      <c r="D266" s="26"/>
      <c r="E266" s="26"/>
      <c r="F266" s="85">
        <f>F267</f>
        <v>1993.5</v>
      </c>
      <c r="G266" s="85">
        <f>G267</f>
        <v>1993.5</v>
      </c>
      <c r="H266" s="86">
        <f>H267</f>
        <v>1993.5</v>
      </c>
    </row>
    <row r="267" spans="1:8" ht="56.25">
      <c r="A267" s="27" t="s">
        <v>285</v>
      </c>
      <c r="B267" s="8" t="s">
        <v>111</v>
      </c>
      <c r="C267" s="8" t="s">
        <v>112</v>
      </c>
      <c r="D267" s="8" t="s">
        <v>12</v>
      </c>
      <c r="E267" s="8" t="s">
        <v>63</v>
      </c>
      <c r="F267" s="87">
        <v>1993.5</v>
      </c>
      <c r="G267" s="87">
        <v>1993.5</v>
      </c>
      <c r="H267" s="89">
        <v>1993.5</v>
      </c>
    </row>
    <row r="268" spans="1:8" ht="63" customHeight="1">
      <c r="A268" s="12" t="s">
        <v>288</v>
      </c>
      <c r="B268" s="26" t="s">
        <v>286</v>
      </c>
      <c r="C268" s="8" t="s">
        <v>487</v>
      </c>
      <c r="D268" s="26"/>
      <c r="E268" s="26"/>
      <c r="F268" s="85">
        <f>F269</f>
        <v>0</v>
      </c>
      <c r="G268" s="85">
        <f t="shared" ref="G268:H268" si="39">G269</f>
        <v>0</v>
      </c>
      <c r="H268" s="86">
        <f t="shared" si="39"/>
        <v>0</v>
      </c>
    </row>
    <row r="269" spans="1:8" ht="51.75" customHeight="1">
      <c r="A269" s="27" t="s">
        <v>289</v>
      </c>
      <c r="B269" s="8" t="s">
        <v>287</v>
      </c>
      <c r="C269" s="8" t="s">
        <v>181</v>
      </c>
      <c r="D269" s="8" t="s">
        <v>178</v>
      </c>
      <c r="E269" s="8" t="s">
        <v>179</v>
      </c>
      <c r="F269" s="40">
        <v>0</v>
      </c>
      <c r="G269" s="40">
        <v>0</v>
      </c>
      <c r="H269" s="88">
        <v>0</v>
      </c>
    </row>
    <row r="270" spans="1:8" s="11" customFormat="1" ht="37.5">
      <c r="A270" s="12" t="s">
        <v>127</v>
      </c>
      <c r="B270" s="26" t="s">
        <v>125</v>
      </c>
      <c r="C270" s="8"/>
      <c r="D270" s="26"/>
      <c r="E270" s="26"/>
      <c r="F270" s="85">
        <f>F271</f>
        <v>66.7</v>
      </c>
      <c r="G270" s="85">
        <f>G271</f>
        <v>66.7</v>
      </c>
      <c r="H270" s="86">
        <f>H271</f>
        <v>66.7</v>
      </c>
    </row>
    <row r="271" spans="1:8" ht="37.5">
      <c r="A271" s="27" t="s">
        <v>128</v>
      </c>
      <c r="B271" s="8" t="s">
        <v>126</v>
      </c>
      <c r="C271" s="8" t="s">
        <v>11</v>
      </c>
      <c r="D271" s="8" t="s">
        <v>12</v>
      </c>
      <c r="E271" s="8" t="s">
        <v>58</v>
      </c>
      <c r="F271" s="40">
        <v>66.7</v>
      </c>
      <c r="G271" s="40">
        <v>66.7</v>
      </c>
      <c r="H271" s="88">
        <v>66.7</v>
      </c>
    </row>
    <row r="272" spans="1:8" s="11" customFormat="1" ht="37.5">
      <c r="A272" s="12" t="s">
        <v>131</v>
      </c>
      <c r="B272" s="26" t="s">
        <v>129</v>
      </c>
      <c r="C272" s="8"/>
      <c r="D272" s="26"/>
      <c r="E272" s="26"/>
      <c r="F272" s="85">
        <f>F273</f>
        <v>119</v>
      </c>
      <c r="G272" s="85">
        <f>G273</f>
        <v>119</v>
      </c>
      <c r="H272" s="86">
        <f>H273</f>
        <v>119</v>
      </c>
    </row>
    <row r="273" spans="1:12" ht="56.25">
      <c r="A273" s="27" t="s">
        <v>290</v>
      </c>
      <c r="B273" s="8" t="s">
        <v>130</v>
      </c>
      <c r="C273" s="8" t="s">
        <v>181</v>
      </c>
      <c r="D273" s="8" t="s">
        <v>13</v>
      </c>
      <c r="E273" s="8" t="s">
        <v>55</v>
      </c>
      <c r="F273" s="40">
        <v>119</v>
      </c>
      <c r="G273" s="40">
        <v>119</v>
      </c>
      <c r="H273" s="88">
        <v>119</v>
      </c>
    </row>
    <row r="274" spans="1:12" ht="37.5">
      <c r="A274" s="12" t="s">
        <v>134</v>
      </c>
      <c r="B274" s="26" t="s">
        <v>132</v>
      </c>
      <c r="C274" s="8"/>
      <c r="D274" s="26"/>
      <c r="E274" s="26"/>
      <c r="F274" s="85">
        <f>F275</f>
        <v>215.2</v>
      </c>
      <c r="G274" s="85">
        <f>G275</f>
        <v>30.5</v>
      </c>
      <c r="H274" s="86">
        <f>H275</f>
        <v>16.899999999999999</v>
      </c>
    </row>
    <row r="275" spans="1:12" ht="75">
      <c r="A275" s="27" t="s">
        <v>291</v>
      </c>
      <c r="B275" s="8" t="s">
        <v>292</v>
      </c>
      <c r="C275" s="8" t="s">
        <v>181</v>
      </c>
      <c r="D275" s="8" t="s">
        <v>133</v>
      </c>
      <c r="E275" s="8" t="s">
        <v>86</v>
      </c>
      <c r="F275" s="95">
        <v>215.2</v>
      </c>
      <c r="G275" s="95">
        <v>30.5</v>
      </c>
      <c r="H275" s="101">
        <v>16.899999999999999</v>
      </c>
    </row>
    <row r="276" spans="1:12" ht="67.5" customHeight="1">
      <c r="A276" s="12" t="s">
        <v>402</v>
      </c>
      <c r="B276" s="26" t="s">
        <v>401</v>
      </c>
      <c r="C276" s="8"/>
      <c r="D276" s="26"/>
      <c r="E276" s="26"/>
      <c r="F276" s="113">
        <f>F277</f>
        <v>0</v>
      </c>
      <c r="G276" s="113">
        <f>G277</f>
        <v>0</v>
      </c>
      <c r="H276" s="113">
        <f>H277</f>
        <v>0</v>
      </c>
    </row>
    <row r="277" spans="1:12" ht="49.5" customHeight="1">
      <c r="A277" s="34" t="s">
        <v>404</v>
      </c>
      <c r="B277" s="8" t="s">
        <v>403</v>
      </c>
      <c r="C277" s="8" t="s">
        <v>181</v>
      </c>
      <c r="D277" s="8" t="s">
        <v>58</v>
      </c>
      <c r="E277" s="8" t="s">
        <v>12</v>
      </c>
      <c r="F277" s="87"/>
      <c r="G277" s="87">
        <v>0</v>
      </c>
      <c r="H277" s="89">
        <v>0</v>
      </c>
    </row>
    <row r="278" spans="1:12" s="11" customFormat="1" ht="75">
      <c r="A278" s="76" t="s">
        <v>477</v>
      </c>
      <c r="B278" s="26" t="s">
        <v>293</v>
      </c>
      <c r="C278" s="8"/>
      <c r="D278" s="26"/>
      <c r="E278" s="26"/>
      <c r="F278" s="85">
        <f>F279+F280</f>
        <v>22000</v>
      </c>
      <c r="G278" s="85">
        <f t="shared" ref="G278:H278" si="40">G279+G280</f>
        <v>22000</v>
      </c>
      <c r="H278" s="85">
        <f t="shared" si="40"/>
        <v>22000</v>
      </c>
    </row>
    <row r="279" spans="1:12" ht="75">
      <c r="A279" s="76" t="s">
        <v>478</v>
      </c>
      <c r="B279" s="40" t="s">
        <v>479</v>
      </c>
      <c r="C279" s="8" t="s">
        <v>181</v>
      </c>
      <c r="D279" s="8" t="s">
        <v>13</v>
      </c>
      <c r="E279" s="8" t="s">
        <v>26</v>
      </c>
      <c r="F279" s="40">
        <v>15929.9</v>
      </c>
      <c r="G279" s="40">
        <v>15929.9</v>
      </c>
      <c r="H279" s="40">
        <v>15929.9</v>
      </c>
      <c r="I279" s="17"/>
      <c r="J279" s="17"/>
      <c r="K279" s="17"/>
      <c r="L279" s="17"/>
    </row>
    <row r="280" spans="1:12" ht="75">
      <c r="A280" s="76" t="s">
        <v>478</v>
      </c>
      <c r="B280" s="40" t="s">
        <v>480</v>
      </c>
      <c r="C280" s="8" t="s">
        <v>181</v>
      </c>
      <c r="D280" s="8" t="s">
        <v>13</v>
      </c>
      <c r="E280" s="8" t="s">
        <v>26</v>
      </c>
      <c r="F280" s="40">
        <v>6070.1</v>
      </c>
      <c r="G280" s="40">
        <v>6070.1</v>
      </c>
      <c r="H280" s="40">
        <v>6070.1</v>
      </c>
      <c r="I280" s="17"/>
      <c r="J280" s="17"/>
      <c r="K280" s="17"/>
      <c r="L280" s="17"/>
    </row>
    <row r="281" spans="1:12" ht="18.75">
      <c r="A281" s="59" t="s">
        <v>430</v>
      </c>
      <c r="B281" s="8"/>
      <c r="C281" s="8"/>
      <c r="D281" s="8" t="s">
        <v>86</v>
      </c>
      <c r="E281" s="8"/>
      <c r="F281" s="40">
        <f>F287</f>
        <v>62310.400000000001</v>
      </c>
      <c r="G281" s="40">
        <f t="shared" ref="G281:H281" si="41">G287</f>
        <v>0</v>
      </c>
      <c r="H281" s="40">
        <f t="shared" si="41"/>
        <v>124952</v>
      </c>
      <c r="I281" s="17"/>
      <c r="J281" s="17"/>
      <c r="K281" s="17"/>
      <c r="L281" s="17"/>
    </row>
    <row r="282" spans="1:12" ht="18.75">
      <c r="A282" s="59" t="s">
        <v>431</v>
      </c>
      <c r="B282" s="8"/>
      <c r="C282" s="8"/>
      <c r="D282" s="8" t="s">
        <v>86</v>
      </c>
      <c r="E282" s="8" t="s">
        <v>185</v>
      </c>
      <c r="F282" s="40">
        <v>0</v>
      </c>
      <c r="G282" s="40">
        <v>0</v>
      </c>
      <c r="H282" s="88">
        <f>H283</f>
        <v>0</v>
      </c>
      <c r="I282" s="17"/>
      <c r="J282" s="17"/>
      <c r="K282" s="17"/>
      <c r="L282" s="17"/>
    </row>
    <row r="283" spans="1:12" ht="56.25">
      <c r="A283" s="39" t="s">
        <v>368</v>
      </c>
      <c r="B283" s="60" t="s">
        <v>59</v>
      </c>
      <c r="C283" s="8" t="s">
        <v>484</v>
      </c>
      <c r="D283" s="8" t="s">
        <v>86</v>
      </c>
      <c r="E283" s="8" t="s">
        <v>185</v>
      </c>
      <c r="F283" s="40">
        <v>0</v>
      </c>
      <c r="G283" s="40">
        <v>0</v>
      </c>
      <c r="H283" s="88">
        <f>H284</f>
        <v>0</v>
      </c>
      <c r="I283" s="17"/>
      <c r="J283" s="17"/>
      <c r="K283" s="17"/>
      <c r="L283" s="17"/>
    </row>
    <row r="284" spans="1:12" ht="18.75">
      <c r="A284" s="39" t="s">
        <v>432</v>
      </c>
      <c r="B284" s="60" t="s">
        <v>294</v>
      </c>
      <c r="C284" s="8" t="s">
        <v>11</v>
      </c>
      <c r="D284" s="8" t="s">
        <v>86</v>
      </c>
      <c r="E284" s="8" t="s">
        <v>185</v>
      </c>
      <c r="F284" s="40">
        <v>0</v>
      </c>
      <c r="G284" s="40">
        <v>0</v>
      </c>
      <c r="H284" s="88">
        <f>H285</f>
        <v>0</v>
      </c>
      <c r="I284" s="17"/>
      <c r="J284" s="17"/>
      <c r="K284" s="17"/>
      <c r="L284" s="17"/>
    </row>
    <row r="285" spans="1:12" ht="56.25">
      <c r="A285" s="39" t="s">
        <v>433</v>
      </c>
      <c r="B285" s="60" t="s">
        <v>453</v>
      </c>
      <c r="C285" s="8" t="s">
        <v>11</v>
      </c>
      <c r="D285" s="8" t="s">
        <v>86</v>
      </c>
      <c r="E285" s="8" t="s">
        <v>185</v>
      </c>
      <c r="F285" s="40">
        <v>0</v>
      </c>
      <c r="G285" s="40">
        <v>0</v>
      </c>
      <c r="H285" s="88">
        <f>H286</f>
        <v>0</v>
      </c>
      <c r="I285" s="17"/>
      <c r="J285" s="17"/>
      <c r="K285" s="17"/>
      <c r="L285" s="17"/>
    </row>
    <row r="286" spans="1:12" ht="93.75">
      <c r="A286" s="133" t="s">
        <v>493</v>
      </c>
      <c r="B286" s="40" t="s">
        <v>495</v>
      </c>
      <c r="C286" s="8"/>
      <c r="D286" s="8" t="s">
        <v>86</v>
      </c>
      <c r="E286" s="8" t="s">
        <v>86</v>
      </c>
      <c r="F286" s="40"/>
      <c r="G286" s="40"/>
      <c r="H286" s="88"/>
      <c r="I286" s="17"/>
      <c r="J286" s="17"/>
      <c r="K286" s="17"/>
      <c r="L286" s="17"/>
    </row>
    <row r="287" spans="1:12" ht="37.5">
      <c r="A287" s="39" t="s">
        <v>494</v>
      </c>
      <c r="B287" s="40" t="s">
        <v>495</v>
      </c>
      <c r="C287" s="8" t="s">
        <v>148</v>
      </c>
      <c r="D287" s="8" t="s">
        <v>86</v>
      </c>
      <c r="E287" s="8" t="s">
        <v>86</v>
      </c>
      <c r="F287" s="40">
        <v>62310.400000000001</v>
      </c>
      <c r="G287" s="40"/>
      <c r="H287" s="88">
        <v>124952</v>
      </c>
      <c r="I287" s="17"/>
      <c r="J287" s="17"/>
      <c r="K287" s="17"/>
      <c r="L287" s="17"/>
    </row>
    <row r="288" spans="1:12" ht="56.25">
      <c r="A288" s="39" t="s">
        <v>290</v>
      </c>
      <c r="B288" s="70" t="s">
        <v>455</v>
      </c>
      <c r="C288" s="8" t="s">
        <v>181</v>
      </c>
      <c r="D288" s="8" t="s">
        <v>13</v>
      </c>
      <c r="E288" s="8" t="s">
        <v>55</v>
      </c>
      <c r="F288" s="40">
        <f>F289</f>
        <v>31.3</v>
      </c>
      <c r="G288" s="40"/>
      <c r="H288" s="88">
        <v>0</v>
      </c>
    </row>
    <row r="289" spans="1:12" s="11" customFormat="1" ht="37.5">
      <c r="A289" s="42" t="s">
        <v>336</v>
      </c>
      <c r="B289" s="70" t="s">
        <v>463</v>
      </c>
      <c r="C289" s="60" t="s">
        <v>181</v>
      </c>
      <c r="D289" s="60" t="s">
        <v>13</v>
      </c>
      <c r="E289" s="60" t="s">
        <v>55</v>
      </c>
      <c r="F289" s="40">
        <f>F290</f>
        <v>31.3</v>
      </c>
      <c r="G289" s="40"/>
      <c r="H289" s="88">
        <v>0</v>
      </c>
    </row>
    <row r="290" spans="1:12" ht="37.5">
      <c r="A290" s="42" t="s">
        <v>336</v>
      </c>
      <c r="B290" s="70" t="s">
        <v>463</v>
      </c>
      <c r="C290" s="60" t="s">
        <v>181</v>
      </c>
      <c r="D290" s="60" t="s">
        <v>13</v>
      </c>
      <c r="E290" s="60" t="s">
        <v>55</v>
      </c>
      <c r="F290" s="40">
        <v>31.3</v>
      </c>
      <c r="G290" s="40"/>
      <c r="H290" s="88">
        <v>0</v>
      </c>
    </row>
    <row r="291" spans="1:12" s="11" customFormat="1" ht="69">
      <c r="A291" s="34" t="s">
        <v>444</v>
      </c>
      <c r="B291" s="68" t="s">
        <v>450</v>
      </c>
      <c r="C291" s="61" t="s">
        <v>27</v>
      </c>
      <c r="D291" s="60" t="s">
        <v>13</v>
      </c>
      <c r="E291" s="60" t="s">
        <v>55</v>
      </c>
      <c r="F291" s="40">
        <v>0</v>
      </c>
      <c r="G291" s="40">
        <v>0</v>
      </c>
      <c r="H291" s="88">
        <v>0</v>
      </c>
    </row>
    <row r="292" spans="1:12" ht="56.25">
      <c r="A292" s="58" t="s">
        <v>329</v>
      </c>
      <c r="B292" s="55" t="s">
        <v>294</v>
      </c>
      <c r="C292" s="8"/>
      <c r="D292" s="26"/>
      <c r="E292" s="26"/>
      <c r="F292" s="85">
        <f>F293+F299+F297+F302+F303+F296</f>
        <v>49324.82127</v>
      </c>
      <c r="G292" s="85">
        <f t="shared" ref="G292:H292" si="42">G293+G299+G297+G302+G303+G296</f>
        <v>118535.06927000001</v>
      </c>
      <c r="H292" s="85">
        <f t="shared" si="42"/>
        <v>70063.169269999999</v>
      </c>
      <c r="J292" s="22"/>
      <c r="K292" s="22"/>
      <c r="L292" s="22"/>
    </row>
    <row r="293" spans="1:12" ht="37.5">
      <c r="A293" s="12" t="s">
        <v>297</v>
      </c>
      <c r="B293" s="26" t="s">
        <v>295</v>
      </c>
      <c r="C293" s="8"/>
      <c r="D293" s="26"/>
      <c r="E293" s="26"/>
      <c r="F293" s="85">
        <f>F294</f>
        <v>2608.2692699999998</v>
      </c>
      <c r="G293" s="85">
        <f t="shared" ref="G293:H293" si="43">G294</f>
        <v>2608.2692699999998</v>
      </c>
      <c r="H293" s="86">
        <f t="shared" si="43"/>
        <v>2608.2692699999998</v>
      </c>
    </row>
    <row r="294" spans="1:12" ht="39" customHeight="1">
      <c r="A294" s="27" t="s">
        <v>298</v>
      </c>
      <c r="B294" s="8" t="s">
        <v>296</v>
      </c>
      <c r="C294" s="8" t="s">
        <v>181</v>
      </c>
      <c r="D294" s="8" t="s">
        <v>86</v>
      </c>
      <c r="E294" s="8" t="s">
        <v>58</v>
      </c>
      <c r="F294" s="40">
        <v>2608.2692699999998</v>
      </c>
      <c r="G294" s="40">
        <v>2608.2692699999998</v>
      </c>
      <c r="H294" s="88">
        <v>2608.2692699999998</v>
      </c>
    </row>
    <row r="295" spans="1:12" ht="39" customHeight="1">
      <c r="A295" s="134" t="s">
        <v>500</v>
      </c>
      <c r="B295" s="40" t="s">
        <v>502</v>
      </c>
      <c r="C295" s="8"/>
      <c r="D295" s="8" t="s">
        <v>86</v>
      </c>
      <c r="E295" s="8" t="s">
        <v>58</v>
      </c>
      <c r="F295" s="40">
        <v>2441.5520000000001</v>
      </c>
      <c r="G295" s="40">
        <v>10000</v>
      </c>
      <c r="H295" s="88">
        <v>0</v>
      </c>
    </row>
    <row r="296" spans="1:12" ht="56.25" customHeight="1">
      <c r="A296" s="134" t="s">
        <v>501</v>
      </c>
      <c r="B296" s="40" t="s">
        <v>502</v>
      </c>
      <c r="C296" s="8" t="s">
        <v>181</v>
      </c>
      <c r="D296" s="8" t="s">
        <v>86</v>
      </c>
      <c r="E296" s="8" t="s">
        <v>58</v>
      </c>
      <c r="F296" s="40">
        <v>2441.5520000000001</v>
      </c>
      <c r="G296" s="40">
        <v>10000</v>
      </c>
      <c r="H296" s="88">
        <v>0</v>
      </c>
    </row>
    <row r="297" spans="1:12" ht="39" customHeight="1">
      <c r="A297" s="48" t="s">
        <v>405</v>
      </c>
      <c r="B297" s="26" t="s">
        <v>406</v>
      </c>
      <c r="C297" s="8"/>
      <c r="D297" s="26"/>
      <c r="E297" s="26"/>
      <c r="F297" s="86">
        <f>F298</f>
        <v>0</v>
      </c>
      <c r="G297" s="86">
        <f>G301</f>
        <v>102028.6</v>
      </c>
      <c r="H297" s="86">
        <f>H301</f>
        <v>63556.7</v>
      </c>
    </row>
    <row r="298" spans="1:12" ht="72.75" customHeight="1">
      <c r="A298" s="27" t="s">
        <v>346</v>
      </c>
      <c r="B298" s="8" t="s">
        <v>386</v>
      </c>
      <c r="C298" s="8" t="s">
        <v>148</v>
      </c>
      <c r="D298" s="8" t="s">
        <v>86</v>
      </c>
      <c r="E298" s="8" t="s">
        <v>86</v>
      </c>
      <c r="F298" s="40">
        <v>0</v>
      </c>
      <c r="G298" s="40">
        <v>0</v>
      </c>
      <c r="H298" s="88">
        <v>0</v>
      </c>
    </row>
    <row r="299" spans="1:12" ht="56.25">
      <c r="A299" s="62" t="s">
        <v>435</v>
      </c>
      <c r="B299" s="40" t="s">
        <v>294</v>
      </c>
      <c r="C299" s="8" t="s">
        <v>11</v>
      </c>
      <c r="D299" s="8"/>
      <c r="E299" s="8"/>
      <c r="F299" s="85">
        <f>F300</f>
        <v>0</v>
      </c>
      <c r="G299" s="85">
        <v>0</v>
      </c>
      <c r="H299" s="86">
        <v>0</v>
      </c>
    </row>
    <row r="300" spans="1:12" ht="56.25">
      <c r="A300" s="39" t="s">
        <v>436</v>
      </c>
      <c r="B300" s="40" t="s">
        <v>438</v>
      </c>
      <c r="C300" s="8" t="s">
        <v>11</v>
      </c>
      <c r="D300" s="8"/>
      <c r="E300" s="8"/>
      <c r="F300" s="40">
        <f>F301</f>
        <v>0</v>
      </c>
      <c r="G300" s="40">
        <v>0</v>
      </c>
      <c r="H300" s="88">
        <v>0</v>
      </c>
    </row>
    <row r="301" spans="1:12" ht="37.5">
      <c r="A301" s="63" t="s">
        <v>437</v>
      </c>
      <c r="B301" s="40" t="s">
        <v>438</v>
      </c>
      <c r="C301" s="8" t="s">
        <v>148</v>
      </c>
      <c r="D301" s="8" t="s">
        <v>86</v>
      </c>
      <c r="E301" s="8" t="s">
        <v>86</v>
      </c>
      <c r="F301" s="40">
        <v>0</v>
      </c>
      <c r="G301" s="40">
        <v>102028.6</v>
      </c>
      <c r="H301" s="88">
        <v>63556.7</v>
      </c>
    </row>
    <row r="302" spans="1:12" ht="37.5">
      <c r="A302" s="39" t="s">
        <v>434</v>
      </c>
      <c r="B302" s="60" t="s">
        <v>453</v>
      </c>
      <c r="C302" s="8" t="s">
        <v>181</v>
      </c>
      <c r="D302" s="8" t="s">
        <v>86</v>
      </c>
      <c r="E302" s="8" t="s">
        <v>185</v>
      </c>
      <c r="F302" s="40">
        <v>31510</v>
      </c>
      <c r="G302" s="40"/>
      <c r="H302" s="88"/>
    </row>
    <row r="303" spans="1:12" ht="75">
      <c r="A303" s="135" t="s">
        <v>491</v>
      </c>
      <c r="B303" s="8" t="s">
        <v>492</v>
      </c>
      <c r="C303" s="8" t="s">
        <v>181</v>
      </c>
      <c r="D303" s="8" t="s">
        <v>86</v>
      </c>
      <c r="E303" s="8" t="s">
        <v>185</v>
      </c>
      <c r="F303" s="40">
        <v>12765</v>
      </c>
      <c r="G303" s="40">
        <v>3898.2</v>
      </c>
      <c r="H303" s="88">
        <v>3898.2</v>
      </c>
    </row>
    <row r="304" spans="1:12" ht="75">
      <c r="A304" s="12" t="s">
        <v>476</v>
      </c>
      <c r="B304" s="26" t="s">
        <v>308</v>
      </c>
      <c r="C304" s="8" t="s">
        <v>484</v>
      </c>
      <c r="D304" s="26" t="s">
        <v>13</v>
      </c>
      <c r="E304" s="26" t="s">
        <v>55</v>
      </c>
      <c r="F304" s="85">
        <f t="shared" ref="F304:H304" si="44">F305</f>
        <v>2179.65</v>
      </c>
      <c r="G304" s="85">
        <f t="shared" si="44"/>
        <v>8179.65</v>
      </c>
      <c r="H304" s="86">
        <f t="shared" si="44"/>
        <v>8379.65</v>
      </c>
    </row>
    <row r="305" spans="1:8" ht="37.5">
      <c r="A305" s="27" t="s">
        <v>307</v>
      </c>
      <c r="B305" s="8" t="s">
        <v>309</v>
      </c>
      <c r="C305" s="8" t="s">
        <v>484</v>
      </c>
      <c r="D305" s="8"/>
      <c r="E305" s="8"/>
      <c r="F305" s="40">
        <f>F306+F307</f>
        <v>2179.65</v>
      </c>
      <c r="G305" s="40">
        <f>G306+G307</f>
        <v>8179.65</v>
      </c>
      <c r="H305" s="88">
        <f>H306+H307</f>
        <v>8379.65</v>
      </c>
    </row>
    <row r="306" spans="1:8" s="11" customFormat="1" ht="37.5">
      <c r="A306" s="64" t="s">
        <v>103</v>
      </c>
      <c r="B306" s="65" t="s">
        <v>310</v>
      </c>
      <c r="C306" s="65" t="s">
        <v>182</v>
      </c>
      <c r="D306" s="65" t="s">
        <v>13</v>
      </c>
      <c r="E306" s="65" t="s">
        <v>55</v>
      </c>
      <c r="F306" s="107"/>
      <c r="G306" s="107"/>
      <c r="H306" s="108"/>
    </row>
    <row r="307" spans="1:8" ht="37.5">
      <c r="A307" s="66" t="s">
        <v>388</v>
      </c>
      <c r="B307" s="67" t="s">
        <v>387</v>
      </c>
      <c r="C307" s="67" t="s">
        <v>182</v>
      </c>
      <c r="D307" s="67" t="s">
        <v>13</v>
      </c>
      <c r="E307" s="67" t="s">
        <v>55</v>
      </c>
      <c r="F307" s="97">
        <v>2179.65</v>
      </c>
      <c r="G307" s="97">
        <v>8179.65</v>
      </c>
      <c r="H307" s="97">
        <v>8379.65</v>
      </c>
    </row>
    <row r="308" spans="1:8" ht="18.75">
      <c r="A308" s="6"/>
      <c r="B308" s="4"/>
      <c r="C308" s="77"/>
      <c r="D308" s="4"/>
      <c r="E308" s="5"/>
      <c r="F308" s="114"/>
      <c r="G308" s="114"/>
      <c r="H308" s="114"/>
    </row>
    <row r="309" spans="1:8" ht="18.75">
      <c r="A309" s="6"/>
      <c r="B309" s="4"/>
      <c r="C309" s="4"/>
      <c r="D309" s="4"/>
      <c r="E309" s="5"/>
      <c r="F309" s="114"/>
      <c r="G309" s="114"/>
      <c r="H309" s="114"/>
    </row>
    <row r="310" spans="1:8" ht="18.75">
      <c r="A310" s="6"/>
      <c r="B310" s="4"/>
      <c r="C310" s="4"/>
      <c r="D310" s="4"/>
      <c r="E310" s="5"/>
      <c r="F310" s="114"/>
      <c r="G310" s="114"/>
      <c r="H310" s="114"/>
    </row>
    <row r="311" spans="1:8" ht="18.75">
      <c r="A311" s="6"/>
      <c r="B311" s="4"/>
      <c r="C311" s="4"/>
      <c r="D311" s="4"/>
      <c r="E311" s="5"/>
      <c r="F311" s="114"/>
    </row>
    <row r="312" spans="1:8" ht="18.75">
      <c r="A312" s="6"/>
      <c r="B312" s="4"/>
      <c r="C312" s="4"/>
      <c r="D312" s="4"/>
      <c r="E312" s="5"/>
      <c r="F312" s="114"/>
    </row>
    <row r="313" spans="1:8" ht="18.75">
      <c r="A313" s="6"/>
      <c r="B313" s="4"/>
      <c r="C313" s="4"/>
      <c r="D313" s="4"/>
      <c r="E313" s="5"/>
      <c r="F313" s="114"/>
    </row>
    <row r="314" spans="1:8" ht="18.75">
      <c r="A314" s="6"/>
      <c r="B314" s="4"/>
      <c r="C314" s="4"/>
      <c r="D314" s="4"/>
      <c r="E314" s="5"/>
      <c r="F314" s="114"/>
    </row>
    <row r="315" spans="1:8" s="10" customFormat="1" ht="18.75">
      <c r="A315" s="6"/>
      <c r="B315" s="4"/>
      <c r="C315" s="4"/>
      <c r="D315" s="4"/>
      <c r="E315" s="5"/>
      <c r="F315" s="114"/>
      <c r="G315" s="81"/>
      <c r="H315" s="81"/>
    </row>
    <row r="316" spans="1:8" s="10" customFormat="1" ht="18.75">
      <c r="A316" s="6"/>
      <c r="B316" s="4"/>
      <c r="C316" s="4"/>
      <c r="D316" s="4"/>
      <c r="E316" s="5"/>
      <c r="F316" s="114"/>
      <c r="G316" s="81"/>
      <c r="H316" s="81"/>
    </row>
    <row r="317" spans="1:8" s="10" customFormat="1" ht="18.75">
      <c r="A317" s="6"/>
      <c r="B317" s="4"/>
      <c r="C317" s="4"/>
      <c r="D317" s="4"/>
      <c r="E317" s="5"/>
      <c r="F317" s="114"/>
      <c r="G317" s="81"/>
      <c r="H317" s="81"/>
    </row>
    <row r="318" spans="1:8" s="10" customFormat="1" ht="18.75">
      <c r="A318" s="6"/>
      <c r="B318" s="4"/>
      <c r="C318" s="4"/>
      <c r="D318" s="4"/>
      <c r="E318" s="5"/>
      <c r="F318" s="114"/>
      <c r="G318" s="81"/>
      <c r="H318" s="81"/>
    </row>
    <row r="319" spans="1:8" s="10" customFormat="1" ht="18.75">
      <c r="A319" s="6"/>
      <c r="B319" s="4"/>
      <c r="C319" s="4"/>
      <c r="D319" s="4"/>
      <c r="E319" s="5"/>
      <c r="F319" s="114"/>
      <c r="G319" s="81"/>
      <c r="H319" s="81"/>
    </row>
    <row r="320" spans="1:8" s="10" customFormat="1" ht="18.75">
      <c r="A320" s="6"/>
      <c r="B320" s="4"/>
      <c r="C320" s="4"/>
      <c r="D320" s="4"/>
      <c r="E320" s="5"/>
      <c r="F320" s="114"/>
      <c r="G320" s="81"/>
      <c r="H320" s="81"/>
    </row>
    <row r="321" spans="1:8" s="10" customFormat="1" ht="18.75">
      <c r="A321" s="6"/>
      <c r="B321" s="4"/>
      <c r="C321" s="4"/>
      <c r="D321" s="4"/>
      <c r="E321" s="5"/>
      <c r="F321" s="114"/>
      <c r="G321" s="81"/>
      <c r="H321" s="81"/>
    </row>
    <row r="322" spans="1:8" s="10" customFormat="1" ht="18.75">
      <c r="A322" s="6"/>
      <c r="B322" s="4"/>
      <c r="C322" s="4"/>
      <c r="D322" s="4"/>
      <c r="E322" s="5"/>
      <c r="F322" s="114"/>
      <c r="G322" s="81"/>
      <c r="H322" s="81"/>
    </row>
    <row r="323" spans="1:8" s="10" customFormat="1" ht="18.75">
      <c r="A323" s="6"/>
      <c r="B323" s="4"/>
      <c r="C323" s="4"/>
      <c r="D323" s="4"/>
      <c r="E323" s="5"/>
      <c r="F323" s="114"/>
      <c r="G323" s="81"/>
      <c r="H323" s="81"/>
    </row>
    <row r="324" spans="1:8" s="10" customFormat="1" ht="18.75">
      <c r="A324" s="6"/>
      <c r="B324" s="4"/>
      <c r="C324" s="4"/>
      <c r="D324" s="4"/>
      <c r="E324" s="5"/>
      <c r="F324" s="114"/>
      <c r="G324" s="81"/>
      <c r="H324" s="81"/>
    </row>
    <row r="325" spans="1:8" s="10" customFormat="1" ht="18.75">
      <c r="A325" s="6"/>
      <c r="B325" s="4"/>
      <c r="C325" s="4"/>
      <c r="D325" s="4"/>
      <c r="E325" s="5"/>
      <c r="F325" s="114"/>
      <c r="G325" s="81"/>
      <c r="H325" s="81"/>
    </row>
    <row r="326" spans="1:8" s="10" customFormat="1" ht="18.75">
      <c r="A326" s="6"/>
      <c r="B326" s="4"/>
      <c r="C326" s="4"/>
      <c r="D326" s="4"/>
      <c r="E326" s="5"/>
      <c r="F326" s="114"/>
      <c r="G326" s="81"/>
      <c r="H326" s="81"/>
    </row>
    <row r="327" spans="1:8" s="10" customFormat="1" ht="18.75">
      <c r="A327" s="6"/>
      <c r="B327" s="4"/>
      <c r="C327" s="4"/>
      <c r="D327" s="4"/>
      <c r="E327" s="5"/>
      <c r="F327" s="114"/>
      <c r="G327" s="81"/>
      <c r="H327" s="81"/>
    </row>
    <row r="328" spans="1:8" s="10" customFormat="1" ht="18.75">
      <c r="A328" s="6"/>
      <c r="B328" s="4"/>
      <c r="C328" s="4"/>
      <c r="D328" s="4"/>
      <c r="E328" s="5"/>
      <c r="F328" s="114"/>
      <c r="G328" s="81"/>
      <c r="H328" s="81"/>
    </row>
    <row r="329" spans="1:8" s="10" customFormat="1" ht="18.75">
      <c r="A329" s="6"/>
      <c r="B329" s="4"/>
      <c r="C329" s="4"/>
      <c r="D329" s="4"/>
      <c r="E329" s="5"/>
      <c r="F329" s="114"/>
      <c r="G329" s="81"/>
      <c r="H329" s="81"/>
    </row>
    <row r="330" spans="1:8" s="10" customFormat="1" ht="18.75">
      <c r="A330" s="6"/>
      <c r="B330" s="4"/>
      <c r="C330" s="4"/>
      <c r="D330" s="4"/>
      <c r="E330" s="5"/>
      <c r="F330" s="114"/>
      <c r="G330" s="81"/>
      <c r="H330" s="81"/>
    </row>
    <row r="331" spans="1:8" s="10" customFormat="1" ht="18.75">
      <c r="A331" s="6"/>
      <c r="B331" s="4"/>
      <c r="C331" s="4"/>
      <c r="D331" s="4"/>
      <c r="E331" s="5"/>
      <c r="F331" s="114"/>
      <c r="G331" s="81"/>
      <c r="H331" s="81"/>
    </row>
    <row r="332" spans="1:8" s="10" customFormat="1" ht="18.75">
      <c r="A332" s="6"/>
      <c r="B332" s="4"/>
      <c r="C332" s="4"/>
      <c r="D332" s="4"/>
      <c r="E332" s="5"/>
      <c r="F332" s="114"/>
      <c r="G332" s="81"/>
      <c r="H332" s="81"/>
    </row>
    <row r="333" spans="1:8" s="10" customFormat="1" ht="18.75">
      <c r="A333" s="6"/>
      <c r="B333" s="4"/>
      <c r="C333" s="4"/>
      <c r="D333" s="4"/>
      <c r="E333" s="5"/>
      <c r="F333" s="114"/>
      <c r="G333" s="81"/>
      <c r="H333" s="81"/>
    </row>
    <row r="334" spans="1:8" s="10" customFormat="1" ht="18.75">
      <c r="A334" s="6"/>
      <c r="B334" s="4"/>
      <c r="C334" s="4"/>
      <c r="D334" s="4"/>
      <c r="E334" s="5"/>
      <c r="F334" s="114"/>
      <c r="G334" s="81"/>
      <c r="H334" s="81"/>
    </row>
    <row r="335" spans="1:8" s="10" customFormat="1" ht="18.75">
      <c r="A335" s="6"/>
      <c r="B335" s="4"/>
      <c r="C335" s="4"/>
      <c r="D335" s="4"/>
      <c r="E335" s="5"/>
      <c r="F335" s="114"/>
      <c r="G335" s="81"/>
      <c r="H335" s="81"/>
    </row>
    <row r="336" spans="1:8" s="10" customFormat="1" ht="18.75">
      <c r="A336" s="6"/>
      <c r="B336" s="4"/>
      <c r="C336" s="4"/>
      <c r="D336" s="4"/>
      <c r="E336" s="5"/>
      <c r="F336" s="114"/>
      <c r="G336" s="81"/>
      <c r="H336" s="81"/>
    </row>
    <row r="337" spans="1:8" s="10" customFormat="1">
      <c r="A337" s="7"/>
      <c r="B337" s="1"/>
      <c r="C337" s="1"/>
      <c r="D337" s="1"/>
      <c r="E337" s="2"/>
      <c r="F337" s="115"/>
      <c r="G337" s="81"/>
      <c r="H337" s="81"/>
    </row>
    <row r="338" spans="1:8" s="10" customFormat="1">
      <c r="A338" s="7"/>
      <c r="B338" s="1"/>
      <c r="C338" s="1"/>
      <c r="D338" s="1"/>
      <c r="E338" s="2"/>
      <c r="F338" s="115"/>
      <c r="G338" s="81"/>
      <c r="H338" s="81"/>
    </row>
    <row r="339" spans="1:8" s="10" customFormat="1">
      <c r="A339" s="7"/>
      <c r="B339" s="1"/>
      <c r="C339" s="1"/>
      <c r="D339" s="1"/>
      <c r="E339" s="2"/>
      <c r="F339" s="115"/>
      <c r="G339" s="81"/>
      <c r="H339" s="81"/>
    </row>
    <row r="340" spans="1:8" s="10" customFormat="1">
      <c r="A340" s="7"/>
      <c r="B340" s="1"/>
      <c r="C340" s="1"/>
      <c r="D340" s="1"/>
      <c r="E340" s="2"/>
      <c r="F340" s="115"/>
      <c r="G340" s="81"/>
      <c r="H340" s="81"/>
    </row>
    <row r="341" spans="1:8" s="10" customFormat="1">
      <c r="A341" s="7"/>
      <c r="B341" s="1"/>
      <c r="C341" s="1"/>
      <c r="D341" s="1"/>
      <c r="E341" s="2"/>
      <c r="F341" s="115"/>
      <c r="G341" s="81"/>
      <c r="H341" s="81"/>
    </row>
    <row r="342" spans="1:8" s="10" customFormat="1">
      <c r="A342" s="7"/>
      <c r="B342" s="1"/>
      <c r="C342" s="1"/>
      <c r="D342" s="1"/>
      <c r="E342" s="2"/>
      <c r="F342" s="115"/>
      <c r="G342" s="81"/>
      <c r="H342" s="81"/>
    </row>
    <row r="343" spans="1:8" s="10" customFormat="1">
      <c r="A343" s="7"/>
      <c r="B343" s="1"/>
      <c r="C343" s="1"/>
      <c r="D343" s="1"/>
      <c r="E343" s="2"/>
      <c r="F343" s="115"/>
      <c r="G343" s="81"/>
      <c r="H343" s="81"/>
    </row>
    <row r="344" spans="1:8" s="10" customFormat="1">
      <c r="A344" s="7"/>
      <c r="B344" s="1"/>
      <c r="C344" s="1"/>
      <c r="D344" s="1"/>
      <c r="E344" s="2"/>
      <c r="F344" s="115"/>
      <c r="G344" s="81"/>
      <c r="H344" s="81"/>
    </row>
  </sheetData>
  <sheetProtection selectLockedCells="1" selectUnlockedCells="1"/>
  <autoFilter ref="B10:E308"/>
  <mergeCells count="7">
    <mergeCell ref="A8:H9"/>
    <mergeCell ref="A10:A11"/>
    <mergeCell ref="B10:B11"/>
    <mergeCell ref="C10:C11"/>
    <mergeCell ref="D10:D11"/>
    <mergeCell ref="E10:E11"/>
    <mergeCell ref="F10:H10"/>
  </mergeCells>
  <pageMargins left="3.937007874015748E-2" right="3.937007874015748E-2" top="3.937007874015748E-2" bottom="3.937007874015748E-2" header="3.937007874015748E-2" footer="3.937007874015748E-2"/>
  <pageSetup paperSize="9" scale="50" firstPageNumber="0" orientation="portrait" horizontalDpi="300" verticalDpi="300" r:id="rId1"/>
  <headerFooter alignWithMargins="0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</vt:lpstr>
      <vt:lpstr>проект!Область_печати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ermolova1</cp:lastModifiedBy>
  <cp:lastPrinted>2022-02-11T07:34:25Z</cp:lastPrinted>
  <dcterms:created xsi:type="dcterms:W3CDTF">2019-11-17T18:06:57Z</dcterms:created>
  <dcterms:modified xsi:type="dcterms:W3CDTF">2022-12-07T07:27:13Z</dcterms:modified>
</cp:coreProperties>
</file>